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=Zakázky=\=2024=\2024-08 - Chodník pro pěší Tachov - Malý Rapotín\"/>
    </mc:Choice>
  </mc:AlternateContent>
  <bookViews>
    <workbookView xWindow="0" yWindow="0" windowWidth="0" windowHeight="0"/>
  </bookViews>
  <sheets>
    <sheet name="Rekapitulace stavby" sheetId="1" r:id="rId1"/>
    <sheet name="SO 310 - Přeložka kanalizace" sheetId="2" r:id="rId2"/>
    <sheet name="Seznam figur" sheetId="3" r:id="rId3"/>
    <sheet name="Pokyny pro vyplnění" sheetId="4" r:id="rId4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'SO 310 - Přeložka kanalizace'!$C$86:$K$297</definedName>
    <definedName name="_xlnm.Print_Area" localSheetId="1">'SO 310 - Přeložka kanalizace'!$C$4:$J$39,'SO 310 - Přeložka kanalizace'!$C$45:$J$68,'SO 310 - Přeložka kanalizace'!$C$74:$K$297</definedName>
    <definedName name="_xlnm.Print_Titles" localSheetId="1">'SO 310 - Přeložka kanalizace'!$86:$86</definedName>
    <definedName name="_xlnm.Print_Area" localSheetId="2">'Seznam figur'!$C$4:$G$78</definedName>
    <definedName name="_xlnm.Print_Titles" localSheetId="2">'Seznam figur'!$9:$9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D7"/>
  <c i="2" r="J37"/>
  <c r="J36"/>
  <c i="1" r="AY55"/>
  <c i="2" r="J35"/>
  <c i="1" r="AX55"/>
  <c i="2" r="BI292"/>
  <c r="BH292"/>
  <c r="BG292"/>
  <c r="BF292"/>
  <c r="T292"/>
  <c r="R292"/>
  <c r="P292"/>
  <c r="BI287"/>
  <c r="BH287"/>
  <c r="BG287"/>
  <c r="BF287"/>
  <c r="T287"/>
  <c r="R287"/>
  <c r="P287"/>
  <c r="BI281"/>
  <c r="BH281"/>
  <c r="BG281"/>
  <c r="BF281"/>
  <c r="T281"/>
  <c r="R281"/>
  <c r="P281"/>
  <c r="BI276"/>
  <c r="BH276"/>
  <c r="BG276"/>
  <c r="BF276"/>
  <c r="T276"/>
  <c r="R276"/>
  <c r="P276"/>
  <c r="BI271"/>
  <c r="BH271"/>
  <c r="BG271"/>
  <c r="BF271"/>
  <c r="T271"/>
  <c r="R271"/>
  <c r="P271"/>
  <c r="BI266"/>
  <c r="BH266"/>
  <c r="BG266"/>
  <c r="BF266"/>
  <c r="T266"/>
  <c r="R266"/>
  <c r="P266"/>
  <c r="BI261"/>
  <c r="BH261"/>
  <c r="BG261"/>
  <c r="BF261"/>
  <c r="T261"/>
  <c r="T260"/>
  <c r="R261"/>
  <c r="R260"/>
  <c r="P261"/>
  <c r="P260"/>
  <c r="BI254"/>
  <c r="BH254"/>
  <c r="BG254"/>
  <c r="BF254"/>
  <c r="T254"/>
  <c r="R254"/>
  <c r="P254"/>
  <c r="BI248"/>
  <c r="BH248"/>
  <c r="BG248"/>
  <c r="BF248"/>
  <c r="T248"/>
  <c r="R248"/>
  <c r="P248"/>
  <c r="BI243"/>
  <c r="BH243"/>
  <c r="BG243"/>
  <c r="BF243"/>
  <c r="T243"/>
  <c r="R243"/>
  <c r="P243"/>
  <c r="BI238"/>
  <c r="BH238"/>
  <c r="BG238"/>
  <c r="BF238"/>
  <c r="T238"/>
  <c r="R238"/>
  <c r="P238"/>
  <c r="BI233"/>
  <c r="BH233"/>
  <c r="BG233"/>
  <c r="BF233"/>
  <c r="T233"/>
  <c r="R233"/>
  <c r="P233"/>
  <c r="BI227"/>
  <c r="BH227"/>
  <c r="BG227"/>
  <c r="BF227"/>
  <c r="T227"/>
  <c r="R227"/>
  <c r="P227"/>
  <c r="BI222"/>
  <c r="BH222"/>
  <c r="BG222"/>
  <c r="BF222"/>
  <c r="T222"/>
  <c r="R222"/>
  <c r="P222"/>
  <c r="BI218"/>
  <c r="BH218"/>
  <c r="BG218"/>
  <c r="BF218"/>
  <c r="T218"/>
  <c r="R218"/>
  <c r="P218"/>
  <c r="BI212"/>
  <c r="BH212"/>
  <c r="BG212"/>
  <c r="BF212"/>
  <c r="T212"/>
  <c r="R212"/>
  <c r="P212"/>
  <c r="BI205"/>
  <c r="BH205"/>
  <c r="BG205"/>
  <c r="BF205"/>
  <c r="T205"/>
  <c r="T204"/>
  <c r="R205"/>
  <c r="R204"/>
  <c r="P205"/>
  <c r="P204"/>
  <c r="BI198"/>
  <c r="BH198"/>
  <c r="BG198"/>
  <c r="BF198"/>
  <c r="T198"/>
  <c r="R198"/>
  <c r="P198"/>
  <c r="BI192"/>
  <c r="BH192"/>
  <c r="BG192"/>
  <c r="BF192"/>
  <c r="T192"/>
  <c r="R192"/>
  <c r="P192"/>
  <c r="BI188"/>
  <c r="BH188"/>
  <c r="BG188"/>
  <c r="BF188"/>
  <c r="T188"/>
  <c r="R188"/>
  <c r="P188"/>
  <c r="BI182"/>
  <c r="BH182"/>
  <c r="BG182"/>
  <c r="BF182"/>
  <c r="T182"/>
  <c r="R182"/>
  <c r="P182"/>
  <c r="BI174"/>
  <c r="BH174"/>
  <c r="BG174"/>
  <c r="BF174"/>
  <c r="T174"/>
  <c r="R174"/>
  <c r="P174"/>
  <c r="BI169"/>
  <c r="BH169"/>
  <c r="BG169"/>
  <c r="BF169"/>
  <c r="T169"/>
  <c r="R169"/>
  <c r="P169"/>
  <c r="BI164"/>
  <c r="BH164"/>
  <c r="BG164"/>
  <c r="BF164"/>
  <c r="T164"/>
  <c r="R164"/>
  <c r="P164"/>
  <c r="BI159"/>
  <c r="BH159"/>
  <c r="BG159"/>
  <c r="BF159"/>
  <c r="T159"/>
  <c r="R159"/>
  <c r="P159"/>
  <c r="BI154"/>
  <c r="BH154"/>
  <c r="BG154"/>
  <c r="BF154"/>
  <c r="T154"/>
  <c r="R154"/>
  <c r="P154"/>
  <c r="BI149"/>
  <c r="BH149"/>
  <c r="BG149"/>
  <c r="BF149"/>
  <c r="T149"/>
  <c r="R149"/>
  <c r="P149"/>
  <c r="BI140"/>
  <c r="BH140"/>
  <c r="BG140"/>
  <c r="BF140"/>
  <c r="T140"/>
  <c r="R140"/>
  <c r="P140"/>
  <c r="BI135"/>
  <c r="BH135"/>
  <c r="BG135"/>
  <c r="BF135"/>
  <c r="T135"/>
  <c r="R135"/>
  <c r="P135"/>
  <c r="BI130"/>
  <c r="BH130"/>
  <c r="BG130"/>
  <c r="BF130"/>
  <c r="T130"/>
  <c r="R130"/>
  <c r="P130"/>
  <c r="BI120"/>
  <c r="BH120"/>
  <c r="BG120"/>
  <c r="BF120"/>
  <c r="T120"/>
  <c r="R120"/>
  <c r="P120"/>
  <c r="BI115"/>
  <c r="BH115"/>
  <c r="BG115"/>
  <c r="BF115"/>
  <c r="T115"/>
  <c r="R115"/>
  <c r="P115"/>
  <c r="BI110"/>
  <c r="BH110"/>
  <c r="BG110"/>
  <c r="BF110"/>
  <c r="T110"/>
  <c r="R110"/>
  <c r="P110"/>
  <c r="BI105"/>
  <c r="BH105"/>
  <c r="BG105"/>
  <c r="BF105"/>
  <c r="T105"/>
  <c r="R105"/>
  <c r="P105"/>
  <c r="BI100"/>
  <c r="BH100"/>
  <c r="BG100"/>
  <c r="BF100"/>
  <c r="T100"/>
  <c r="R100"/>
  <c r="P100"/>
  <c r="BI95"/>
  <c r="BH95"/>
  <c r="BG95"/>
  <c r="BF95"/>
  <c r="T95"/>
  <c r="R95"/>
  <c r="P95"/>
  <c r="BI90"/>
  <c r="BH90"/>
  <c r="BG90"/>
  <c r="BF90"/>
  <c r="T90"/>
  <c r="R90"/>
  <c r="P90"/>
  <c r="J84"/>
  <c r="J83"/>
  <c r="F81"/>
  <c r="E79"/>
  <c r="J55"/>
  <c r="J54"/>
  <c r="F52"/>
  <c r="E50"/>
  <c r="J18"/>
  <c r="E18"/>
  <c r="F84"/>
  <c r="J17"/>
  <c r="J15"/>
  <c r="E15"/>
  <c r="F54"/>
  <c r="J14"/>
  <c r="J12"/>
  <c r="J52"/>
  <c r="E7"/>
  <c r="E77"/>
  <c i="1" r="L50"/>
  <c r="AM50"/>
  <c r="AM49"/>
  <c r="L49"/>
  <c r="AM47"/>
  <c r="L47"/>
  <c r="L45"/>
  <c r="L44"/>
  <c i="2" r="BK292"/>
  <c r="J192"/>
  <c r="BK130"/>
  <c i="1" r="AS54"/>
  <c i="2" r="BK212"/>
  <c r="J154"/>
  <c r="J238"/>
  <c r="BK182"/>
  <c r="BK120"/>
  <c r="J292"/>
  <c r="BK238"/>
  <c r="BK188"/>
  <c r="BK115"/>
  <c r="BK287"/>
  <c r="BK233"/>
  <c r="BK174"/>
  <c r="BK105"/>
  <c r="J182"/>
  <c r="BK135"/>
  <c r="BK218"/>
  <c r="J174"/>
  <c r="BK95"/>
  <c r="J212"/>
  <c r="BK154"/>
  <c r="J95"/>
  <c r="BK281"/>
  <c r="BK222"/>
  <c r="BK110"/>
  <c r="BK271"/>
  <c r="J233"/>
  <c r="J130"/>
  <c r="J205"/>
  <c r="BK164"/>
  <c r="J90"/>
  <c r="J261"/>
  <c r="BK205"/>
  <c r="BK159"/>
  <c r="BK90"/>
  <c r="BK243"/>
  <c r="BK140"/>
  <c r="J276"/>
  <c r="J243"/>
  <c r="BK100"/>
  <c r="BK254"/>
  <c r="J188"/>
  <c r="J135"/>
  <c r="BK276"/>
  <c r="BK248"/>
  <c r="BK192"/>
  <c r="J120"/>
  <c r="J254"/>
  <c r="BK227"/>
  <c r="BK169"/>
  <c r="J100"/>
  <c r="J248"/>
  <c r="J164"/>
  <c r="J281"/>
  <c r="J222"/>
  <c r="J140"/>
  <c r="J271"/>
  <c r="J218"/>
  <c r="BK149"/>
  <c r="J105"/>
  <c r="J266"/>
  <c r="J198"/>
  <c r="J115"/>
  <c r="BK261"/>
  <c r="J159"/>
  <c r="J287"/>
  <c r="BK198"/>
  <c r="J149"/>
  <c r="BK266"/>
  <c r="J227"/>
  <c r="J169"/>
  <c r="J110"/>
  <c l="1" r="P286"/>
  <c r="R286"/>
  <c r="T286"/>
  <c r="T89"/>
  <c r="P211"/>
  <c r="P89"/>
  <c r="P88"/>
  <c r="R211"/>
  <c r="BK89"/>
  <c r="J89"/>
  <c r="J61"/>
  <c r="R89"/>
  <c r="R88"/>
  <c r="BK211"/>
  <c r="J211"/>
  <c r="J63"/>
  <c r="T211"/>
  <c r="BK265"/>
  <c r="J265"/>
  <c r="J66"/>
  <c r="P265"/>
  <c r="P264"/>
  <c r="R265"/>
  <c r="R264"/>
  <c r="T265"/>
  <c r="T264"/>
  <c r="BK204"/>
  <c r="J204"/>
  <c r="J62"/>
  <c r="BK260"/>
  <c r="J260"/>
  <c r="J64"/>
  <c r="BK286"/>
  <c r="J286"/>
  <c r="J67"/>
  <c r="F55"/>
  <c r="F83"/>
  <c r="BE120"/>
  <c r="BE169"/>
  <c r="BE182"/>
  <c r="BE198"/>
  <c r="BE222"/>
  <c r="BE261"/>
  <c r="J81"/>
  <c r="BE100"/>
  <c r="BE105"/>
  <c r="BE110"/>
  <c r="BE140"/>
  <c r="BE154"/>
  <c r="BE159"/>
  <c r="BE192"/>
  <c r="BE233"/>
  <c r="BE243"/>
  <c r="BE90"/>
  <c r="BE95"/>
  <c r="BE115"/>
  <c r="BE130"/>
  <c r="BE135"/>
  <c r="BE149"/>
  <c r="BE164"/>
  <c r="BE218"/>
  <c r="BE227"/>
  <c r="BE248"/>
  <c r="BE254"/>
  <c r="BE281"/>
  <c r="BE287"/>
  <c r="E48"/>
  <c r="BE174"/>
  <c r="BE188"/>
  <c r="BE205"/>
  <c r="BE212"/>
  <c r="BE238"/>
  <c r="BE266"/>
  <c r="BE271"/>
  <c r="BE276"/>
  <c r="BE292"/>
  <c r="F34"/>
  <c i="1" r="BA55"/>
  <c r="BA54"/>
  <c r="AW54"/>
  <c r="AK30"/>
  <c i="2" r="F36"/>
  <c i="1" r="BC55"/>
  <c r="BC54"/>
  <c r="W32"/>
  <c i="2" r="J34"/>
  <c i="1" r="AW55"/>
  <c i="2" r="F37"/>
  <c i="1" r="BD55"/>
  <c r="BD54"/>
  <c r="W33"/>
  <c i="2" r="F35"/>
  <c i="1" r="BB55"/>
  <c r="BB54"/>
  <c r="AX54"/>
  <c i="2" l="1" r="R87"/>
  <c r="P87"/>
  <c i="1" r="AU55"/>
  <c i="2" r="T88"/>
  <c r="T87"/>
  <c r="BK88"/>
  <c r="J88"/>
  <c r="J60"/>
  <c r="BK264"/>
  <c r="J264"/>
  <c r="J65"/>
  <c i="1" r="AU54"/>
  <c r="W31"/>
  <c i="2" r="J33"/>
  <c i="1" r="AV55"/>
  <c r="AT55"/>
  <c r="AY54"/>
  <c r="W30"/>
  <c i="2" r="F33"/>
  <c i="1" r="AZ55"/>
  <c r="AZ54"/>
  <c r="W29"/>
  <c i="2" l="1" r="BK87"/>
  <c r="J87"/>
  <c r="J30"/>
  <c i="1" r="AG55"/>
  <c r="AG54"/>
  <c r="AK26"/>
  <c r="AV54"/>
  <c r="AK29"/>
  <c r="AK35"/>
  <c i="2" l="1" r="J39"/>
  <c r="J59"/>
  <c i="1" r="AN5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<sst xmlns="http://schemas.openxmlformats.org/spreadsheetml/2006/main">
  <si>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</si>
  <si>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</si>
  <si>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</si>
  <si>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</si>
  <si>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</si>
  <si>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{99942a5c-9c29-45b1-84ca-cf53e64c75d9}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</si>
  <si>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</si>
  <si>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</si>
  <si>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</si>
  <si>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</si>
  <si>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</si>
  <si>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</si>
  <si>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</si>
  <si>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</si>
  <si>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2024-08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</si>
  <si>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</si>
  <si>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</si>
  <si>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Chodník pro pěší Tachov - Malý Rapotín</t>
  </si>
  <si>
    <t>KSO:</t>
  </si>
  <si>
    <t>827 21 1</t>
  </si>
  <si>
    <t>CC-CZ:</t>
  </si>
  <si>
    <t>222</t>
  </si>
  <si>
    <t>Místo:</t>
  </si>
  <si>
    <t>Tachov</t>
  </si>
  <si>
    <t>Datum:</t>
  </si>
  <si>
    <t>23. 3. 2024</t>
  </si>
  <si>
    <t>CZ-CPV:</t>
  </si>
  <si>
    <t>45200000-9</t>
  </si>
  <si>
    <t>CZ-CPA:</t>
  </si>
  <si>
    <t>42</t>
  </si>
  <si>
    <t>Zadavatel:</t>
  </si>
  <si>
    <t>IČ:</t>
  </si>
  <si>
    <t/>
  </si>
  <si>
    <t xml:space="preserve"> </t>
  </si>
  <si>
    <t>DIČ:</t>
  </si>
  <si>
    <t>Uchazeč:</t>
  </si>
  <si>
    <t>Vyplň údaj</t>
  </si>
  <si>
    <t>Projektant:</t>
  </si>
  <si>
    <t>11375701</t>
  </si>
  <si>
    <t>Ing. Zdeněk Bláha</t>
  </si>
  <si>
    <t>True</t>
  </si>
  <si>
    <t>Zpracovatel:</t>
  </si>
  <si>
    <t>08984824</t>
  </si>
  <si>
    <t>Michal Komorous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</si>
  <si>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</si>
  <si>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</si>
  <si>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</si>
  <si>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</si>
  <si>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</si>
  <si>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</si>
  <si>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</si>
  <si>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</si>
  <si>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</si>
  <si>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</si>
  <si>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</si>
  <si>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</si>
  <si>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</si>
  <si>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</si>
  <si>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</si>
  <si>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</si>
  <si>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</si>
  <si>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</si>
  <si>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</si>
  <si>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</si>
  <si>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</si>
  <si>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</si>
  <si>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</si>
  <si>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</si>
  <si>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</si>
  <si>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</si>
  <si>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</si>
  <si>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</si>
  <si>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</si>
  <si>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</si>
  <si>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</si>
  <si>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</si>
  <si>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</si>
  <si>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</si>
  <si>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</si>
  <si>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</si>
  <si>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</si>
  <si>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</si>
  <si>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</si>
  <si>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</si>
  <si>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</si>
  <si>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310</t>
  </si>
  <si>
    <t>Přeložka kanalizace</t>
  </si>
  <si>
    <t>STA</t>
  </si>
  <si>
    <t>1</t>
  </si>
  <si>
    <t>{a07d8774-df67-4a9e-9bcb-05a64d2129e6}</t>
  </si>
  <si>
    <t>2</t>
  </si>
  <si>
    <t>oplocení</t>
  </si>
  <si>
    <t>45</t>
  </si>
  <si>
    <t>žebřík</t>
  </si>
  <si>
    <t>4,8</t>
  </si>
  <si>
    <t>KRYCÍ LIST SOUPISU PRACÍ</t>
  </si>
  <si>
    <t>výkop</t>
  </si>
  <si>
    <t>29,107</t>
  </si>
  <si>
    <t>pažení</t>
  </si>
  <si>
    <t>72,766</t>
  </si>
  <si>
    <t>lože</t>
  </si>
  <si>
    <t>2,28</t>
  </si>
  <si>
    <t>obsyp</t>
  </si>
  <si>
    <t>8,427</t>
  </si>
  <si>
    <t>Objekt:</t>
  </si>
  <si>
    <t>zásyp</t>
  </si>
  <si>
    <t>18,277</t>
  </si>
  <si>
    <t>SO 310 - Přeložka kanalizace</t>
  </si>
  <si>
    <t>skládka</t>
  </si>
  <si>
    <t>10,83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</si>
  <si>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</si>
  <si>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</si>
  <si>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</si>
  <si>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</si>
  <si>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</si>
  <si>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</si>
  <si>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</si>
  <si>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</si>
  <si>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</si>
  <si>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</si>
  <si>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</si>
  <si>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</si>
  <si>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</si>
  <si>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</si>
  <si>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</si>
  <si>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</si>
  <si>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</si>
  <si>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</si>
  <si>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</si>
  <si>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</si>
  <si>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</si>
  <si>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</si>
  <si>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</si>
  <si>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</si>
  <si>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</si>
  <si>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</si>
  <si>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</si>
  <si>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</si>
  <si>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</si>
  <si>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</si>
  <si>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115101201</t>
  </si>
  <si>
    <t>Čerpání vody na dopravní výšku do 10 m průměrný přítok do 500 l/min</t>
  </si>
  <si>
    <t>hod</t>
  </si>
  <si>
    <t>CS ÚRS 2024 01</t>
  </si>
  <si>
    <t>4</t>
  </si>
  <si>
    <t>429120105</t>
  </si>
  <si>
    <t>PP</t>
  </si>
  <si>
    <t>Čerpání vody na dopravní výšku do 10 m s uvažovaným průměrným přítokem do 500 l/min</t>
  </si>
  <si>
    <t>Online PSC</t>
  </si>
  <si>
    <t>https://podminky.urs.cz/item/CS_URS_2024_01/115101201</t>
  </si>
  <si>
    <t>VV</t>
  </si>
  <si>
    <t>"odhad cca"3*8</t>
  </si>
  <si>
    <t>Součet</t>
  </si>
  <si>
    <t>115101301</t>
  </si>
  <si>
    <t>Pohotovost čerpací soupravy pro dopravní výšku do 10 m přítok do 500 l/min</t>
  </si>
  <si>
    <t>den</t>
  </si>
  <si>
    <t>-377734143</t>
  </si>
  <si>
    <t>Pohotovost záložní čerpací soupravy pro dopravní výšku do 10 m s uvažovaným průměrným přítokem do 500 l/min</t>
  </si>
  <si>
    <t>https://podminky.urs.cz/item/CS_URS_2024_01/115101301</t>
  </si>
  <si>
    <t>"odhad cca"3,0</t>
  </si>
  <si>
    <t>3</t>
  </si>
  <si>
    <t>119003227</t>
  </si>
  <si>
    <t>Mobilní plotová zábrana vyplněná dráty výšky přes 1,5 do 2,2 m pro zabezpečení výkopu zřízení</t>
  </si>
  <si>
    <t>m</t>
  </si>
  <si>
    <t>1829599700</t>
  </si>
  <si>
    <t>Pomocné konstrukce při zabezpečení výkopu svislé ocelové mobilní oplocení, výšky přes 1,5 do 2,2 m panely vyplněné dráty zřízení</t>
  </si>
  <si>
    <t>https://podminky.urs.cz/item/CS_URS_2024_01/119003227</t>
  </si>
  <si>
    <t>"v místě výkopu poté moblně přesouváno"20,0*2+2,5*2</t>
  </si>
  <si>
    <t>119003228</t>
  </si>
  <si>
    <t>Mobilní plotová zábrana vyplněná dráty výšky přes 1,5 do 2,2 m pro zabezpečení výkopu odstranění</t>
  </si>
  <si>
    <t>-620078906</t>
  </si>
  <si>
    <t>Pomocné konstrukce při zabezpečení výkopu svislé ocelové mobilní oplocení, výšky přes 1,5 do 2,2 m panely vyplněné dráty odstranění</t>
  </si>
  <si>
    <t>https://podminky.urs.cz/item/CS_URS_2024_01/119003228</t>
  </si>
  <si>
    <t>5</t>
  </si>
  <si>
    <t>119004111</t>
  </si>
  <si>
    <t>Bezpečný vstup nebo výstup z výkopu pomocí žebříku zřízení</t>
  </si>
  <si>
    <t>187896722</t>
  </si>
  <si>
    <t>Pomocné konstrukce při zabezpečení výkopu bezpečný vstup nebo výstup žebříkem zřízení</t>
  </si>
  <si>
    <t>https://podminky.urs.cz/item/CS_URS_2024_01/119004111</t>
  </si>
  <si>
    <t>"v místě výkopu, max. po 20m výkopu, s přesahem 1,1 nad pádovou hranu"2,4*2</t>
  </si>
  <si>
    <t>6</t>
  </si>
  <si>
    <t>119004112</t>
  </si>
  <si>
    <t>Bezpečný vstup nebo výstup z výkopu pomocí žebříku odstranění</t>
  </si>
  <si>
    <t>-564522152</t>
  </si>
  <si>
    <t>Pomocné konstrukce při zabezpečení výkopu bezpečný vstup nebo výstup žebříkem odstranění</t>
  </si>
  <si>
    <t>https://podminky.urs.cz/item/CS_URS_2024_01/119004112</t>
  </si>
  <si>
    <t>7</t>
  </si>
  <si>
    <t>132254101</t>
  </si>
  <si>
    <t>Hloubení rýh zapažených š do 800 mm v hornině třídy těžitelnosti I skupiny 3 objem do 20 m3 strojně</t>
  </si>
  <si>
    <t>m3</t>
  </si>
  <si>
    <t>-1067498784</t>
  </si>
  <si>
    <t>Hloubení zapažených rýh šířky do 800 mm strojně s urovnáním dna do předepsaného profilu a spádu v hornině třídy těžitelnosti I skupiny 3 do 20 m3</t>
  </si>
  <si>
    <t>https://podminky.urs.cz/item/CS_URS_2024_01/132254101</t>
  </si>
  <si>
    <t>"viz TZ D1.3.1 a PD D1.3.2"</t>
  </si>
  <si>
    <t>"přeložka kanalizace DN 65, dl. 0,028.50 km, š.r. 0,8m vč. pažení"</t>
  </si>
  <si>
    <t>"st. 0,000.00 - 0,010.05 km, pr.hl. 1,32m"10,05*1,32*0,8</t>
  </si>
  <si>
    <t>"0,010.05 - 0,022.00 km, pr.hl. 1,26m"11,95*1,26*0,8</t>
  </si>
  <si>
    <t>"0,022.00 - 0,028.50 km, pr.hl. 1,24m"6,5*1,24*0,8</t>
  </si>
  <si>
    <t>výkop/100*25</t>
  </si>
  <si>
    <t>8</t>
  </si>
  <si>
    <t>132354101</t>
  </si>
  <si>
    <t>Hloubení rýh zapažených š do 800 mm v hornině třídy těžitelnosti II skupiny 4 objem do 20 m3 strojně</t>
  </si>
  <si>
    <t>729552492</t>
  </si>
  <si>
    <t>Hloubení zapažených rýh šířky do 800 mm strojně s urovnáním dna do předepsaného profilu a spádu v hornině třídy těžitelnosti II skupiny 4 do 20 m3</t>
  </si>
  <si>
    <t>https://podminky.urs.cz/item/CS_URS_2024_01/132354101</t>
  </si>
  <si>
    <t>výkop/100*50</t>
  </si>
  <si>
    <t>9</t>
  </si>
  <si>
    <t>132454101</t>
  </si>
  <si>
    <t>Hloubení rýh zapažených š do 800 mm v hornině třídy těžitelnosti II skupiny 5 objem do 20 m3 strojně</t>
  </si>
  <si>
    <t>1497472161</t>
  </si>
  <si>
    <t>Hloubení zapažených rýh šířky do 800 mm strojně s urovnáním dna do předepsaného profilu a spádu v hornině třídy těžitelnosti II skupiny 5 do 20 m3</t>
  </si>
  <si>
    <t>https://podminky.urs.cz/item/CS_URS_2024_01/132454101</t>
  </si>
  <si>
    <t>10</t>
  </si>
  <si>
    <t>151101101</t>
  </si>
  <si>
    <t>Zřízení příložného pažení a rozepření stěn rýh hl do 2 m</t>
  </si>
  <si>
    <t>m2</t>
  </si>
  <si>
    <t>-227930141</t>
  </si>
  <si>
    <t>Zřízení pažení a rozepření stěn rýh pro podzemní vedení příložné pro jakoukoliv mezerovitost, hloubky do 2 m</t>
  </si>
  <si>
    <t>https://podminky.urs.cz/item/CS_URS_2024_01/151101101</t>
  </si>
  <si>
    <t>"st. 0,000.00 - 0,010.05 km, pr.hl. 1,32m"10,05*1,32*2</t>
  </si>
  <si>
    <t>"0,010.05 - 0,022.00 km, pr.hl. 1,26m"11,95*1,26*2</t>
  </si>
  <si>
    <t>"0,022.00 - 0,028.50 km, pr.hl. 1,24m"6,5*1,24*2</t>
  </si>
  <si>
    <t>11</t>
  </si>
  <si>
    <t>151101111</t>
  </si>
  <si>
    <t>Odstranění příložného pažení a rozepření stěn rýh hl do 2 m</t>
  </si>
  <si>
    <t>-186582142</t>
  </si>
  <si>
    <t>Odstranění pažení a rozepření stěn rýh pro podzemní vedení s uložením materiálu na vzdálenost do 3 m od kraje výkopu příložné, hloubky do 2 m</t>
  </si>
  <si>
    <t>https://podminky.urs.cz/item/CS_URS_2024_01/151101111</t>
  </si>
  <si>
    <t>162651112</t>
  </si>
  <si>
    <t>Vodorovné přemístění přes 4 000 do 5000 m výkopku/sypaniny z horniny třídy těžitelnosti I skupiny 1 až 3</t>
  </si>
  <si>
    <t>-1695718206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</si>
  <si>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</si>
  <si>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https://podminky.urs.cz/item/CS_URS_2024_01/162651112</t>
  </si>
  <si>
    <t>(výkop-zásyp)/100*25</t>
  </si>
  <si>
    <t>13</t>
  </si>
  <si>
    <t>162651132</t>
  </si>
  <si>
    <t>Vodorovné přemístění přes 4 000 do 5000 m výkopku/sypaniny z horniny třídy těžitelnosti II skupiny 4 a 5</t>
  </si>
  <si>
    <t>-1288703411</t>
  </si>
  <si>
    <t>Vodorovné přemístění výkopku nebo sypaniny po suchu na obvyklém dopravním prostředku, bez naložení výkopku, avšak se složením bez rozhrnutí z horniny třídy těžitelnosti II skupiny 4 a 5 na vzdálenost přes 4 000 do 5 000 m</t>
  </si>
  <si>
    <t>https://podminky.urs.cz/item/CS_URS_2024_01/162651132</t>
  </si>
  <si>
    <t>(výkop-zásyp)/100*75</t>
  </si>
  <si>
    <t>14</t>
  </si>
  <si>
    <t>171201231</t>
  </si>
  <si>
    <t>Poplatek za uložení zeminy a kamení na recyklační skládce (skládkovné) kód odpadu 17 05 04</t>
  </si>
  <si>
    <t>t</t>
  </si>
  <si>
    <t>1523091138</t>
  </si>
  <si>
    <t>Poplatek za uložení stavebního odpadu na recyklační skládce (skládkovné) zeminy a kamení zatříděného do Katalogu odpadů pod kódem 17 05 04</t>
  </si>
  <si>
    <t>https://podminky.urs.cz/item/CS_URS_2024_01/171201231</t>
  </si>
  <si>
    <t>skládka*2</t>
  </si>
  <si>
    <t>15</t>
  </si>
  <si>
    <t>171251201</t>
  </si>
  <si>
    <t>Uložení sypaniny na skládky nebo meziskládky</t>
  </si>
  <si>
    <t>-185578744</t>
  </si>
  <si>
    <t>Uložení sypaniny na skládky nebo meziskládky bez hutnění s upravením uložené sypaniny do předepsaného tvaru</t>
  </si>
  <si>
    <t>https://podminky.urs.cz/item/CS_URS_2024_01/171251201</t>
  </si>
  <si>
    <t>výkop-zásyp</t>
  </si>
  <si>
    <t>16</t>
  </si>
  <si>
    <t>174151101</t>
  </si>
  <si>
    <t>Zásyp jam, šachet rýh nebo kolem objektů sypaninou se zhutněním</t>
  </si>
  <si>
    <t>-1971754477</t>
  </si>
  <si>
    <t>Zásyp sypaninou z jakékoliv horniny strojně s uložením výkopku ve vrstvách se zhutněním jam, šachet, rýh nebo kolem objektů v těchto vykopávkách</t>
  </si>
  <si>
    <t>https://podminky.urs.cz/item/CS_URS_2024_01/174151101</t>
  </si>
  <si>
    <t>-obsyp</t>
  </si>
  <si>
    <t>-lože</t>
  </si>
  <si>
    <t>-"potrubí"3,14*0,037*0,037*28,5</t>
  </si>
  <si>
    <t>17</t>
  </si>
  <si>
    <t>175151101</t>
  </si>
  <si>
    <t>Obsypání potrubí strojně sypaninou bez prohození, uloženou do 3 m</t>
  </si>
  <si>
    <t>-1689961302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</si>
  <si>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</si>
  <si>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https://podminky.urs.cz/item/CS_URS_2024_01/175151101</t>
  </si>
  <si>
    <t>28,5*0,375*0,8-3,14*0,037*0,037*28,5</t>
  </si>
  <si>
    <t>18</t>
  </si>
  <si>
    <t>M</t>
  </si>
  <si>
    <t>58337303</t>
  </si>
  <si>
    <t>štěrkopísek frakce 0/8 vč. přesunu na stavbě</t>
  </si>
  <si>
    <t>-26502405</t>
  </si>
  <si>
    <t>8,427*1,915</t>
  </si>
  <si>
    <t>19</t>
  </si>
  <si>
    <t>181951112</t>
  </si>
  <si>
    <t>Úprava pláně v hornině třídy těžitelnosti I skupiny 1 až 3 se zhutněním strojně</t>
  </si>
  <si>
    <t>-724832092</t>
  </si>
  <si>
    <t>Úprava pláně vyrovnáním výškových rozdílů strojně v hornině třídy těžitelnosti I, skupiny 1 až 3 se zhutněním</t>
  </si>
  <si>
    <t>https://podminky.urs.cz/item/CS_URS_2024_01/181951112</t>
  </si>
  <si>
    <t>"viz TZ D1.3.1"</t>
  </si>
  <si>
    <t>(28,5*0,8)/100*25</t>
  </si>
  <si>
    <t>20</t>
  </si>
  <si>
    <t>181951114</t>
  </si>
  <si>
    <t>Úprava pláně v hornině třídy těžitelnosti II skupiny 4 a 5 se zhutněním strojně</t>
  </si>
  <si>
    <t>-927127399</t>
  </si>
  <si>
    <t>Úprava pláně vyrovnáním výškových rozdílů strojně v hornině třídy těžitelnosti II, skupiny 4 a 5 se zhutněním</t>
  </si>
  <si>
    <t>https://podminky.urs.cz/item/CS_URS_2024_01/181951114</t>
  </si>
  <si>
    <t>(28,5*0,8)/100*75</t>
  </si>
  <si>
    <t>Vodorovné konstrukce</t>
  </si>
  <si>
    <t>451573111</t>
  </si>
  <si>
    <t>Lože pod potrubí otevřený výkop ze štěrkopísku</t>
  </si>
  <si>
    <t>2132883965</t>
  </si>
  <si>
    <t>Lože pod potrubí, stoky a drobné objekty v otevřeném výkopu z písku a štěrkopísku do 63 mm</t>
  </si>
  <si>
    <t>https://podminky.urs.cz/item/CS_URS_2024_01/451573111</t>
  </si>
  <si>
    <t>28,5*0,8*0,1</t>
  </si>
  <si>
    <t>Trubní vedení</t>
  </si>
  <si>
    <t>22</t>
  </si>
  <si>
    <t>871234301</t>
  </si>
  <si>
    <t>Montáž kanalizačního potrubí z HDPE SDR17 otevřený výkop sklon do 20 % svařovaných na tupo d 75x4,5 mm</t>
  </si>
  <si>
    <t>256444566</t>
  </si>
  <si>
    <t>Montáž kanalizačního potrubí z polyetylenu HDPE100 svařovaných na tupo v otevřeném výkopu ve sklonu do 20 % SDR 17/PN 10 d 75 x 4,5 mm</t>
  </si>
  <si>
    <t>https://podminky.urs.cz/item/CS_URS_2024_01/871234301</t>
  </si>
  <si>
    <t>28,5</t>
  </si>
  <si>
    <t>23</t>
  </si>
  <si>
    <t>28613492</t>
  </si>
  <si>
    <t>potrubí kanalizační jednovrstvé HDPE100 SDR17 75x4,5 mm</t>
  </si>
  <si>
    <t>2059929195</t>
  </si>
  <si>
    <t>28,5*1,015</t>
  </si>
  <si>
    <t>24</t>
  </si>
  <si>
    <t>871365000R</t>
  </si>
  <si>
    <t>Napojení na stávající kanalizaci</t>
  </si>
  <si>
    <t>kus</t>
  </si>
  <si>
    <t>122901071</t>
  </si>
  <si>
    <t>P</t>
  </si>
  <si>
    <t>Poznámka k položce:_x000d_
- napojení na stávající šachtu_x000d_
- utěsnění otvorů</t>
  </si>
  <si>
    <t>"napojení na stávající inženýrské sítě, vč. podružných prací a materiálu"2,0</t>
  </si>
  <si>
    <t>25</t>
  </si>
  <si>
    <t>877235201</t>
  </si>
  <si>
    <t>Montáž elektrospojek na kanalizačním potrubí z PE trub d 75</t>
  </si>
  <si>
    <t>1029834133</t>
  </si>
  <si>
    <t>Montáž tvarovek na kanalizačním plastovém potrubí z PE elektrotvarovek SDR 17/PN16 spojek nebo oblouků d 75</t>
  </si>
  <si>
    <t>https://podminky.urs.cz/item/CS_URS_2024_01/877235201</t>
  </si>
  <si>
    <t>2,0</t>
  </si>
  <si>
    <t>26</t>
  </si>
  <si>
    <t>28615973R</t>
  </si>
  <si>
    <t>elektrospojka SDR17 PE 100 D 75mm</t>
  </si>
  <si>
    <t>1796497909</t>
  </si>
  <si>
    <t>27</t>
  </si>
  <si>
    <t>892241111</t>
  </si>
  <si>
    <t>Těsnící zkouška vodou potrubí DN do 80</t>
  </si>
  <si>
    <t>210381809</t>
  </si>
  <si>
    <t>Těsnící zkoušky vodou na potrubí DN do 80</t>
  </si>
  <si>
    <t>https://podminky.urs.cz/item/CS_URS_2024_01/892241111</t>
  </si>
  <si>
    <t>28</t>
  </si>
  <si>
    <t>892372111</t>
  </si>
  <si>
    <t>Zabezpečení konců potrubí DN do 300 při těsnících zkouškách vodou</t>
  </si>
  <si>
    <t>1651017219</t>
  </si>
  <si>
    <t>Těsnící zkoušky vodou zabezpečení konců potrubí při těsnící zkouškách DN do 300</t>
  </si>
  <si>
    <t>https://podminky.urs.cz/item/CS_URS_2024_01/892372111</t>
  </si>
  <si>
    <t>1,0</t>
  </si>
  <si>
    <t>29</t>
  </si>
  <si>
    <t>899721111</t>
  </si>
  <si>
    <t>Signalizační vodič DN do 150 mm na potrubí</t>
  </si>
  <si>
    <t>575748779</t>
  </si>
  <si>
    <t>Signalizační vodič na potrubí DN do 150 mm</t>
  </si>
  <si>
    <t>https://podminky.urs.cz/item/CS_URS_2024_01/899721111</t>
  </si>
  <si>
    <t>30</t>
  </si>
  <si>
    <t>899722113</t>
  </si>
  <si>
    <t>Krytí potrubí z plastů výstražnou fólií z PVC přes 25 do 34cm</t>
  </si>
  <si>
    <t>424935445</t>
  </si>
  <si>
    <t>Krytí potrubí z plastů výstražnou fólií z PVC šířky přes 25 do 34 cm</t>
  </si>
  <si>
    <t>https://podminky.urs.cz/item/CS_URS_2024_01/899722113</t>
  </si>
  <si>
    <t>998</t>
  </si>
  <si>
    <t>Přesun hmot</t>
  </si>
  <si>
    <t>31</t>
  </si>
  <si>
    <t>998276101</t>
  </si>
  <si>
    <t>Přesun hmot pro trubní vedení z trub z plastických hmot otevřený výkop</t>
  </si>
  <si>
    <t>-937471129</t>
  </si>
  <si>
    <t>Přesun hmot pro trubní vedení hloubené z trub z plastických hmot nebo sklolaminátových pro vodovody, kanalizace, teplovody, produktovody v otevřeném výkopu dopravní vzdálenost do 15 m</t>
  </si>
  <si>
    <t>https://podminky.urs.cz/item/CS_URS_2024_01/998276101</t>
  </si>
  <si>
    <t>VRN</t>
  </si>
  <si>
    <t>Vedlejší rozpočtové náklady</t>
  </si>
  <si>
    <t>VRN1</t>
  </si>
  <si>
    <t>Průzkumné, geodetické a projektové práce</t>
  </si>
  <si>
    <t>32</t>
  </si>
  <si>
    <t>012103000</t>
  </si>
  <si>
    <t>Geodetické práce před výstavbou</t>
  </si>
  <si>
    <t>Kč</t>
  </si>
  <si>
    <t>1024</t>
  </si>
  <si>
    <t>877219623</t>
  </si>
  <si>
    <t>https://podminky.urs.cz/item/CS_URS_2024_01/012103000</t>
  </si>
  <si>
    <t>33</t>
  </si>
  <si>
    <t>012303000</t>
  </si>
  <si>
    <t>Geodetické práce po výstavbě</t>
  </si>
  <si>
    <t>216053747</t>
  </si>
  <si>
    <t>https://podminky.urs.cz/item/CS_URS_2024_01/012303000</t>
  </si>
  <si>
    <t>34</t>
  </si>
  <si>
    <t>013274000</t>
  </si>
  <si>
    <t>Pasportizace objektu před započetím prací</t>
  </si>
  <si>
    <t>368968556</t>
  </si>
  <si>
    <t>https://podminky.urs.cz/item/CS_URS_2024_01/013274000</t>
  </si>
  <si>
    <t>"fotodokumentace před zahájením stavby"1,0</t>
  </si>
  <si>
    <t>35</t>
  </si>
  <si>
    <t>013284000</t>
  </si>
  <si>
    <t>Pasportizace objektu po provedení prací</t>
  </si>
  <si>
    <t>325856354</t>
  </si>
  <si>
    <t>https://podminky.urs.cz/item/CS_URS_2024_01/013284000</t>
  </si>
  <si>
    <t>"fotodokumentace po provedení stavby"1,0</t>
  </si>
  <si>
    <t>VRN4</t>
  </si>
  <si>
    <t>Inženýrská činnost</t>
  </si>
  <si>
    <t>36</t>
  </si>
  <si>
    <t>043154000</t>
  </si>
  <si>
    <t>Zkoušky hutnicí</t>
  </si>
  <si>
    <t>756456542</t>
  </si>
  <si>
    <t>https://podminky.urs.cz/item/CS_URS_2024_01/043154000</t>
  </si>
  <si>
    <t>37</t>
  </si>
  <si>
    <t>044002000</t>
  </si>
  <si>
    <t>Revize</t>
  </si>
  <si>
    <t>-1724716447</t>
  </si>
  <si>
    <t>https://podminky.urs.cz/item/CS_URS_2024_01/044002000</t>
  </si>
  <si>
    <t>např. signalizačního vodiče vč. napojení na stávající vodič</t>
  </si>
  <si>
    <t>SEZNAM FIGUR</t>
  </si>
  <si>
    <t>Výměra</t>
  </si>
  <si>
    <t xml:space="preserve"> SO 310</t>
  </si>
  <si>
    <t>Použití figury: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</si>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</sst>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4" fillId="0" borderId="0" applyNumberFormat="0" applyFill="0" applyBorder="0" applyAlignment="0" applyProtection="0"/>
  </cellStyleXfs>
  <cellXfs count="37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41" fillId="0" borderId="0" xfId="0" applyFont="1" applyAlignment="1" applyProtection="1">
      <alignment vertical="center" wrapText="1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7" fontId="42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52" fillId="0" borderId="27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vertical="top"/>
    </xf>
    <xf numFmtId="0" fontId="53" fillId="0" borderId="1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horizontal="center" vertical="center"/>
    </xf>
    <xf numFmtId="49" fontId="53" fillId="0" borderId="1" xfId="0" applyNumberFormat="1" applyFont="1" applyBorder="1" applyAlignment="1" applyProtection="1">
      <alignment horizontal="left" vertical="center"/>
    </xf>
    <xf numFmtId="0" fontId="52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5101201" TargetMode="External" /><Relationship Id="rId2" Type="http://schemas.openxmlformats.org/officeDocument/2006/relationships/hyperlink" Target="https://podminky.urs.cz/item/CS_URS_2024_01/115101301" TargetMode="External" /><Relationship Id="rId3" Type="http://schemas.openxmlformats.org/officeDocument/2006/relationships/hyperlink" Target="https://podminky.urs.cz/item/CS_URS_2024_01/119003227" TargetMode="External" /><Relationship Id="rId4" Type="http://schemas.openxmlformats.org/officeDocument/2006/relationships/hyperlink" Target="https://podminky.urs.cz/item/CS_URS_2024_01/119003228" TargetMode="External" /><Relationship Id="rId5" Type="http://schemas.openxmlformats.org/officeDocument/2006/relationships/hyperlink" Target="https://podminky.urs.cz/item/CS_URS_2024_01/119004111" TargetMode="External" /><Relationship Id="rId6" Type="http://schemas.openxmlformats.org/officeDocument/2006/relationships/hyperlink" Target="https://podminky.urs.cz/item/CS_URS_2024_01/119004112" TargetMode="External" /><Relationship Id="rId7" Type="http://schemas.openxmlformats.org/officeDocument/2006/relationships/hyperlink" Target="https://podminky.urs.cz/item/CS_URS_2024_01/132254101" TargetMode="External" /><Relationship Id="rId8" Type="http://schemas.openxmlformats.org/officeDocument/2006/relationships/hyperlink" Target="https://podminky.urs.cz/item/CS_URS_2024_01/132354101" TargetMode="External" /><Relationship Id="rId9" Type="http://schemas.openxmlformats.org/officeDocument/2006/relationships/hyperlink" Target="https://podminky.urs.cz/item/CS_URS_2024_01/132454101" TargetMode="External" /><Relationship Id="rId10" Type="http://schemas.openxmlformats.org/officeDocument/2006/relationships/hyperlink" Target="https://podminky.urs.cz/item/CS_URS_2024_01/151101101" TargetMode="External" /><Relationship Id="rId11" Type="http://schemas.openxmlformats.org/officeDocument/2006/relationships/hyperlink" Target="https://podminky.urs.cz/item/CS_URS_2024_01/151101111" TargetMode="External" /><Relationship Id="rId12" Type="http://schemas.openxmlformats.org/officeDocument/2006/relationships/hyperlink" Target="https://podminky.urs.cz/item/CS_URS_2024_01/162651112" TargetMode="External" /><Relationship Id="rId13" Type="http://schemas.openxmlformats.org/officeDocument/2006/relationships/hyperlink" Target="https://podminky.urs.cz/item/CS_URS_2024_01/162651132" TargetMode="External" /><Relationship Id="rId14" Type="http://schemas.openxmlformats.org/officeDocument/2006/relationships/hyperlink" Target="https://podminky.urs.cz/item/CS_URS_2024_01/171201231" TargetMode="External" /><Relationship Id="rId15" Type="http://schemas.openxmlformats.org/officeDocument/2006/relationships/hyperlink" Target="https://podminky.urs.cz/item/CS_URS_2024_01/171251201" TargetMode="External" /><Relationship Id="rId16" Type="http://schemas.openxmlformats.org/officeDocument/2006/relationships/hyperlink" Target="https://podminky.urs.cz/item/CS_URS_2024_01/174151101" TargetMode="External" /><Relationship Id="rId17" Type="http://schemas.openxmlformats.org/officeDocument/2006/relationships/hyperlink" Target="https://podminky.urs.cz/item/CS_URS_2024_01/175151101" TargetMode="External" /><Relationship Id="rId18" Type="http://schemas.openxmlformats.org/officeDocument/2006/relationships/hyperlink" Target="https://podminky.urs.cz/item/CS_URS_2024_01/181951112" TargetMode="External" /><Relationship Id="rId19" Type="http://schemas.openxmlformats.org/officeDocument/2006/relationships/hyperlink" Target="https://podminky.urs.cz/item/CS_URS_2024_01/181951114" TargetMode="External" /><Relationship Id="rId20" Type="http://schemas.openxmlformats.org/officeDocument/2006/relationships/hyperlink" Target="https://podminky.urs.cz/item/CS_URS_2024_01/451573111" TargetMode="External" /><Relationship Id="rId21" Type="http://schemas.openxmlformats.org/officeDocument/2006/relationships/hyperlink" Target="https://podminky.urs.cz/item/CS_URS_2024_01/871234301" TargetMode="External" /><Relationship Id="rId22" Type="http://schemas.openxmlformats.org/officeDocument/2006/relationships/hyperlink" Target="https://podminky.urs.cz/item/CS_URS_2024_01/877235201" TargetMode="External" /><Relationship Id="rId23" Type="http://schemas.openxmlformats.org/officeDocument/2006/relationships/hyperlink" Target="https://podminky.urs.cz/item/CS_URS_2024_01/892241111" TargetMode="External" /><Relationship Id="rId24" Type="http://schemas.openxmlformats.org/officeDocument/2006/relationships/hyperlink" Target="https://podminky.urs.cz/item/CS_URS_2024_01/892372111" TargetMode="External" /><Relationship Id="rId25" Type="http://schemas.openxmlformats.org/officeDocument/2006/relationships/hyperlink" Target="https://podminky.urs.cz/item/CS_URS_2024_01/899721111" TargetMode="External" /><Relationship Id="rId26" Type="http://schemas.openxmlformats.org/officeDocument/2006/relationships/hyperlink" Target="https://podminky.urs.cz/item/CS_URS_2024_01/899722113" TargetMode="External" /><Relationship Id="rId27" Type="http://schemas.openxmlformats.org/officeDocument/2006/relationships/hyperlink" Target="https://podminky.urs.cz/item/CS_URS_2024_01/998276101" TargetMode="External" /><Relationship Id="rId28" Type="http://schemas.openxmlformats.org/officeDocument/2006/relationships/hyperlink" Target="https://podminky.urs.cz/item/CS_URS_2024_01/012103000" TargetMode="External" /><Relationship Id="rId29" Type="http://schemas.openxmlformats.org/officeDocument/2006/relationships/hyperlink" Target="https://podminky.urs.cz/item/CS_URS_2024_01/012303000" TargetMode="External" /><Relationship Id="rId30" Type="http://schemas.openxmlformats.org/officeDocument/2006/relationships/hyperlink" Target="https://podminky.urs.cz/item/CS_URS_2024_01/013274000" TargetMode="External" /><Relationship Id="rId31" Type="http://schemas.openxmlformats.org/officeDocument/2006/relationships/hyperlink" Target="https://podminky.urs.cz/item/CS_URS_2024_01/013284000" TargetMode="External" /><Relationship Id="rId32" Type="http://schemas.openxmlformats.org/officeDocument/2006/relationships/hyperlink" Target="https://podminky.urs.cz/item/CS_URS_2024_01/043154000" TargetMode="External" /><Relationship Id="rId33" Type="http://schemas.openxmlformats.org/officeDocument/2006/relationships/hyperlink" Target="https://podminky.urs.cz/item/CS_URS_2024_01/044002000" TargetMode="External" /><Relationship Id="rId3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21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24</v>
      </c>
      <c r="AL8" s="24"/>
      <c r="AM8" s="24"/>
      <c r="AN8" s="35" t="s">
        <v>25</v>
      </c>
      <c r="AO8" s="24"/>
      <c r="AP8" s="24"/>
      <c r="AQ8" s="24"/>
      <c r="AR8" s="22"/>
      <c r="BE8" s="33"/>
      <c r="BS8" s="19" t="s">
        <v>6</v>
      </c>
    </row>
    <row r="9" s="1" customFormat="1" ht="29.28" customHeight="1">
      <c r="B9" s="23"/>
      <c r="C9" s="24"/>
      <c r="D9" s="28" t="s">
        <v>26</v>
      </c>
      <c r="E9" s="24"/>
      <c r="F9" s="24"/>
      <c r="G9" s="24"/>
      <c r="H9" s="24"/>
      <c r="I9" s="24"/>
      <c r="J9" s="24"/>
      <c r="K9" s="36" t="s">
        <v>27</v>
      </c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8" t="s">
        <v>28</v>
      </c>
      <c r="AL9" s="24"/>
      <c r="AM9" s="24"/>
      <c r="AN9" s="36" t="s">
        <v>29</v>
      </c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30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31</v>
      </c>
      <c r="AL10" s="24"/>
      <c r="AM10" s="24"/>
      <c r="AN10" s="29" t="s">
        <v>32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33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34</v>
      </c>
      <c r="AL11" s="24"/>
      <c r="AM11" s="24"/>
      <c r="AN11" s="29" t="s">
        <v>32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35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31</v>
      </c>
      <c r="AL13" s="24"/>
      <c r="AM13" s="24"/>
      <c r="AN13" s="37" t="s">
        <v>36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7" t="s">
        <v>36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4" t="s">
        <v>34</v>
      </c>
      <c r="AL14" s="24"/>
      <c r="AM14" s="24"/>
      <c r="AN14" s="37" t="s">
        <v>36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37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31</v>
      </c>
      <c r="AL16" s="24"/>
      <c r="AM16" s="24"/>
      <c r="AN16" s="29" t="s">
        <v>38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39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34</v>
      </c>
      <c r="AL17" s="24"/>
      <c r="AM17" s="24"/>
      <c r="AN17" s="29" t="s">
        <v>32</v>
      </c>
      <c r="AO17" s="24"/>
      <c r="AP17" s="24"/>
      <c r="AQ17" s="24"/>
      <c r="AR17" s="22"/>
      <c r="BE17" s="33"/>
      <c r="BS17" s="19" t="s">
        <v>40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41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31</v>
      </c>
      <c r="AL19" s="24"/>
      <c r="AM19" s="24"/>
      <c r="AN19" s="29" t="s">
        <v>42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43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34</v>
      </c>
      <c r="AL20" s="24"/>
      <c r="AM20" s="24"/>
      <c r="AN20" s="29" t="s">
        <v>32</v>
      </c>
      <c r="AO20" s="24"/>
      <c r="AP20" s="24"/>
      <c r="AQ20" s="24"/>
      <c r="AR20" s="22"/>
      <c r="BE20" s="33"/>
      <c r="BS20" s="19" t="s">
        <v>40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44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9" t="s">
        <v>45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4"/>
      <c r="AQ25" s="24"/>
      <c r="AR25" s="22"/>
      <c r="BE25" s="33"/>
    </row>
    <row r="26" s="2" customFormat="1" ht="25.92" customHeight="1">
      <c r="A26" s="41"/>
      <c r="B26" s="42"/>
      <c r="C26" s="43"/>
      <c r="D26" s="44" t="s">
        <v>46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3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3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47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48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49</v>
      </c>
      <c r="AL28" s="48"/>
      <c r="AM28" s="48"/>
      <c r="AN28" s="48"/>
      <c r="AO28" s="48"/>
      <c r="AP28" s="43"/>
      <c r="AQ28" s="43"/>
      <c r="AR28" s="47"/>
      <c r="BE28" s="33"/>
    </row>
    <row r="29" s="3" customFormat="1" ht="14.4" customHeight="1">
      <c r="A29" s="3"/>
      <c r="B29" s="49"/>
      <c r="C29" s="50"/>
      <c r="D29" s="34" t="s">
        <v>50</v>
      </c>
      <c r="E29" s="50"/>
      <c r="F29" s="34" t="s">
        <v>51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4" t="s">
        <v>52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4" t="s">
        <v>53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4" t="s">
        <v>54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4" t="s">
        <v>55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56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57</v>
      </c>
      <c r="U35" s="57"/>
      <c r="V35" s="57"/>
      <c r="W35" s="57"/>
      <c r="X35" s="59" t="s">
        <v>58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5" t="s">
        <v>59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4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2024-08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Chodník pro pěší Tachov - Malý Rapotín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4" t="s">
        <v>22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Tachov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4" t="s">
        <v>24</v>
      </c>
      <c r="AJ47" s="43"/>
      <c r="AK47" s="43"/>
      <c r="AL47" s="43"/>
      <c r="AM47" s="75" t="str">
        <f>IF(AN8= "","",AN8)</f>
        <v>23. 3. 2024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4" t="s">
        <v>30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 xml:space="preserve"> 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4" t="s">
        <v>37</v>
      </c>
      <c r="AJ49" s="43"/>
      <c r="AK49" s="43"/>
      <c r="AL49" s="43"/>
      <c r="AM49" s="76" t="str">
        <f>IF(E17="","",E17)</f>
        <v>Ing. Zdeněk Bláha</v>
      </c>
      <c r="AN49" s="67"/>
      <c r="AO49" s="67"/>
      <c r="AP49" s="67"/>
      <c r="AQ49" s="43"/>
      <c r="AR49" s="47"/>
      <c r="AS49" s="77" t="s">
        <v>60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4" t="s">
        <v>35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4" t="s">
        <v>41</v>
      </c>
      <c r="AJ50" s="43"/>
      <c r="AK50" s="43"/>
      <c r="AL50" s="43"/>
      <c r="AM50" s="76" t="str">
        <f>IF(E20="","",E20)</f>
        <v>Michal Komorous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61</v>
      </c>
      <c r="D52" s="90"/>
      <c r="E52" s="90"/>
      <c r="F52" s="90"/>
      <c r="G52" s="90"/>
      <c r="H52" s="91"/>
      <c r="I52" s="92" t="s">
        <v>62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63</v>
      </c>
      <c r="AH52" s="90"/>
      <c r="AI52" s="90"/>
      <c r="AJ52" s="90"/>
      <c r="AK52" s="90"/>
      <c r="AL52" s="90"/>
      <c r="AM52" s="90"/>
      <c r="AN52" s="92" t="s">
        <v>64</v>
      </c>
      <c r="AO52" s="90"/>
      <c r="AP52" s="90"/>
      <c r="AQ52" s="94" t="s">
        <v>65</v>
      </c>
      <c r="AR52" s="47"/>
      <c r="AS52" s="95" t="s">
        <v>66</v>
      </c>
      <c r="AT52" s="96" t="s">
        <v>67</v>
      </c>
      <c r="AU52" s="96" t="s">
        <v>68</v>
      </c>
      <c r="AV52" s="96" t="s">
        <v>69</v>
      </c>
      <c r="AW52" s="96" t="s">
        <v>70</v>
      </c>
      <c r="AX52" s="96" t="s">
        <v>71</v>
      </c>
      <c r="AY52" s="96" t="s">
        <v>72</v>
      </c>
      <c r="AZ52" s="96" t="s">
        <v>73</v>
      </c>
      <c r="BA52" s="96" t="s">
        <v>74</v>
      </c>
      <c r="BB52" s="96" t="s">
        <v>75</v>
      </c>
      <c r="BC52" s="96" t="s">
        <v>76</v>
      </c>
      <c r="BD52" s="97" t="s">
        <v>77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78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32</v>
      </c>
      <c r="AR54" s="107"/>
      <c r="AS54" s="108">
        <f>ROUND(AS55,2)</f>
        <v>0</v>
      </c>
      <c r="AT54" s="109">
        <f>ROUND(SUM(AV54:AW54),2)</f>
        <v>0</v>
      </c>
      <c r="AU54" s="110">
        <f>ROUND(AU55,5)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ROUND(AZ55,2)</f>
        <v>0</v>
      </c>
      <c r="BA54" s="109">
        <f>ROUND(BA55,2)</f>
        <v>0</v>
      </c>
      <c r="BB54" s="109">
        <f>ROUND(BB55,2)</f>
        <v>0</v>
      </c>
      <c r="BC54" s="109">
        <f>ROUND(BC55,2)</f>
        <v>0</v>
      </c>
      <c r="BD54" s="111">
        <f>ROUND(BD55,2)</f>
        <v>0</v>
      </c>
      <c r="BE54" s="6"/>
      <c r="BS54" s="112" t="s">
        <v>79</v>
      </c>
      <c r="BT54" s="112" t="s">
        <v>80</v>
      </c>
      <c r="BU54" s="113" t="s">
        <v>81</v>
      </c>
      <c r="BV54" s="112" t="s">
        <v>82</v>
      </c>
      <c r="BW54" s="112" t="s">
        <v>5</v>
      </c>
      <c r="BX54" s="112" t="s">
        <v>83</v>
      </c>
      <c r="CL54" s="112" t="s">
        <v>19</v>
      </c>
    </row>
    <row r="55" s="7" customFormat="1" ht="16.5" customHeight="1">
      <c r="A55" s="114" t="s">
        <v>84</v>
      </c>
      <c r="B55" s="115"/>
      <c r="C55" s="116"/>
      <c r="D55" s="117" t="s">
        <v>85</v>
      </c>
      <c r="E55" s="117"/>
      <c r="F55" s="117"/>
      <c r="G55" s="117"/>
      <c r="H55" s="117"/>
      <c r="I55" s="118"/>
      <c r="J55" s="117" t="s">
        <v>86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'SO 310 - Přeložka kanalizace'!J30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87</v>
      </c>
      <c r="AR55" s="121"/>
      <c r="AS55" s="122">
        <v>0</v>
      </c>
      <c r="AT55" s="123">
        <f>ROUND(SUM(AV55:AW55),2)</f>
        <v>0</v>
      </c>
      <c r="AU55" s="124">
        <f>'SO 310 - Přeložka kanalizace'!P87</f>
        <v>0</v>
      </c>
      <c r="AV55" s="123">
        <f>'SO 310 - Přeložka kanalizace'!J33</f>
        <v>0</v>
      </c>
      <c r="AW55" s="123">
        <f>'SO 310 - Přeložka kanalizace'!J34</f>
        <v>0</v>
      </c>
      <c r="AX55" s="123">
        <f>'SO 310 - Přeložka kanalizace'!J35</f>
        <v>0</v>
      </c>
      <c r="AY55" s="123">
        <f>'SO 310 - Přeložka kanalizace'!J36</f>
        <v>0</v>
      </c>
      <c r="AZ55" s="123">
        <f>'SO 310 - Přeložka kanalizace'!F33</f>
        <v>0</v>
      </c>
      <c r="BA55" s="123">
        <f>'SO 310 - Přeložka kanalizace'!F34</f>
        <v>0</v>
      </c>
      <c r="BB55" s="123">
        <f>'SO 310 - Přeložka kanalizace'!F35</f>
        <v>0</v>
      </c>
      <c r="BC55" s="123">
        <f>'SO 310 - Přeložka kanalizace'!F36</f>
        <v>0</v>
      </c>
      <c r="BD55" s="125">
        <f>'SO 310 - Přeložka kanalizace'!F37</f>
        <v>0</v>
      </c>
      <c r="BE55" s="7"/>
      <c r="BT55" s="126" t="s">
        <v>88</v>
      </c>
      <c r="BV55" s="126" t="s">
        <v>82</v>
      </c>
      <c r="BW55" s="126" t="s">
        <v>89</v>
      </c>
      <c r="BX55" s="126" t="s">
        <v>5</v>
      </c>
      <c r="CL55" s="126" t="s">
        <v>19</v>
      </c>
      <c r="CM55" s="126" t="s">
        <v>90</v>
      </c>
    </row>
    <row r="56" s="2" customFormat="1" ht="30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7"/>
      <c r="AS56" s="41"/>
      <c r="AT56" s="41"/>
      <c r="AU56" s="41"/>
      <c r="AV56" s="41"/>
      <c r="AW56" s="41"/>
      <c r="AX56" s="41"/>
      <c r="AY56" s="41"/>
      <c r="AZ56" s="41"/>
      <c r="BA56" s="41"/>
      <c r="BB56" s="41"/>
      <c r="BC56" s="41"/>
      <c r="BD56" s="41"/>
      <c r="BE56" s="41"/>
    </row>
    <row r="57" s="2" customFormat="1" ht="6.96" customHeight="1">
      <c r="A57" s="41"/>
      <c r="B57" s="62"/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  <c r="AN57" s="63"/>
      <c r="AO57" s="63"/>
      <c r="AP57" s="63"/>
      <c r="AQ57" s="63"/>
      <c r="AR57" s="47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</row>
  </sheetData>
  <sheetProtection sheet="1" formatColumns="0" formatRows="0" objects="1" scenarios="1" spinCount="100000" saltValue="rrrjs7/XVbk2fHfIsQnG5S4tHg1eNxbZ88G5ZoCIAYdkEtPFXSmljixrd5zuGE9K/WgjgRrKbiCDk3YYbRr9Fw==" hashValue="S6uiOldW1ZXZu6IQEm2RW6+1RI1RGtiRhVuvZEfo3rJ/mNK7B4v0kzSGnlE3omaFSiOq7otXWf7EJTUXXJtcdA==" algorithmName="SHA-512" password="DAD9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SO 310 - Přeložka kanaliza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  <c r="AZ2" s="127" t="s">
        <v>91</v>
      </c>
      <c r="BA2" s="127" t="s">
        <v>32</v>
      </c>
      <c r="BB2" s="127" t="s">
        <v>32</v>
      </c>
      <c r="BC2" s="127" t="s">
        <v>92</v>
      </c>
      <c r="BD2" s="127" t="s">
        <v>90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2"/>
      <c r="AT3" s="19" t="s">
        <v>90</v>
      </c>
      <c r="AZ3" s="127" t="s">
        <v>93</v>
      </c>
      <c r="BA3" s="127" t="s">
        <v>32</v>
      </c>
      <c r="BB3" s="127" t="s">
        <v>32</v>
      </c>
      <c r="BC3" s="127" t="s">
        <v>94</v>
      </c>
      <c r="BD3" s="127" t="s">
        <v>90</v>
      </c>
    </row>
    <row r="4" s="1" customFormat="1" ht="24.96" customHeight="1">
      <c r="B4" s="22"/>
      <c r="D4" s="130" t="s">
        <v>95</v>
      </c>
      <c r="L4" s="22"/>
      <c r="M4" s="131" t="s">
        <v>10</v>
      </c>
      <c r="AT4" s="19" t="s">
        <v>4</v>
      </c>
      <c r="AZ4" s="127" t="s">
        <v>96</v>
      </c>
      <c r="BA4" s="127" t="s">
        <v>32</v>
      </c>
      <c r="BB4" s="127" t="s">
        <v>32</v>
      </c>
      <c r="BC4" s="127" t="s">
        <v>97</v>
      </c>
      <c r="BD4" s="127" t="s">
        <v>90</v>
      </c>
    </row>
    <row r="5" s="1" customFormat="1" ht="6.96" customHeight="1">
      <c r="B5" s="22"/>
      <c r="L5" s="22"/>
      <c r="AZ5" s="127" t="s">
        <v>98</v>
      </c>
      <c r="BA5" s="127" t="s">
        <v>32</v>
      </c>
      <c r="BB5" s="127" t="s">
        <v>32</v>
      </c>
      <c r="BC5" s="127" t="s">
        <v>99</v>
      </c>
      <c r="BD5" s="127" t="s">
        <v>90</v>
      </c>
    </row>
    <row r="6" s="1" customFormat="1" ht="12" customHeight="1">
      <c r="B6" s="22"/>
      <c r="D6" s="132" t="s">
        <v>16</v>
      </c>
      <c r="L6" s="22"/>
      <c r="AZ6" s="127" t="s">
        <v>100</v>
      </c>
      <c r="BA6" s="127" t="s">
        <v>32</v>
      </c>
      <c r="BB6" s="127" t="s">
        <v>32</v>
      </c>
      <c r="BC6" s="127" t="s">
        <v>101</v>
      </c>
      <c r="BD6" s="127" t="s">
        <v>90</v>
      </c>
    </row>
    <row r="7" s="1" customFormat="1" ht="16.5" customHeight="1">
      <c r="B7" s="22"/>
      <c r="E7" s="133" t="str">
        <f>'Rekapitulace stavby'!K6</f>
        <v>Chodník pro pěší Tachov - Malý Rapotín</v>
      </c>
      <c r="F7" s="132"/>
      <c r="G7" s="132"/>
      <c r="H7" s="132"/>
      <c r="L7" s="22"/>
      <c r="AZ7" s="127" t="s">
        <v>102</v>
      </c>
      <c r="BA7" s="127" t="s">
        <v>32</v>
      </c>
      <c r="BB7" s="127" t="s">
        <v>32</v>
      </c>
      <c r="BC7" s="127" t="s">
        <v>103</v>
      </c>
      <c r="BD7" s="127" t="s">
        <v>90</v>
      </c>
    </row>
    <row r="8" s="2" customFormat="1" ht="12" customHeight="1">
      <c r="A8" s="41"/>
      <c r="B8" s="47"/>
      <c r="C8" s="41"/>
      <c r="D8" s="132" t="s">
        <v>104</v>
      </c>
      <c r="E8" s="41"/>
      <c r="F8" s="41"/>
      <c r="G8" s="41"/>
      <c r="H8" s="41"/>
      <c r="I8" s="41"/>
      <c r="J8" s="41"/>
      <c r="K8" s="41"/>
      <c r="L8" s="134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Z8" s="127" t="s">
        <v>105</v>
      </c>
      <c r="BA8" s="127" t="s">
        <v>32</v>
      </c>
      <c r="BB8" s="127" t="s">
        <v>32</v>
      </c>
      <c r="BC8" s="127" t="s">
        <v>106</v>
      </c>
      <c r="BD8" s="127" t="s">
        <v>90</v>
      </c>
    </row>
    <row r="9" s="2" customFormat="1" ht="16.5" customHeight="1">
      <c r="A9" s="41"/>
      <c r="B9" s="47"/>
      <c r="C9" s="41"/>
      <c r="D9" s="41"/>
      <c r="E9" s="135" t="s">
        <v>107</v>
      </c>
      <c r="F9" s="41"/>
      <c r="G9" s="41"/>
      <c r="H9" s="41"/>
      <c r="I9" s="41"/>
      <c r="J9" s="41"/>
      <c r="K9" s="41"/>
      <c r="L9" s="134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Z9" s="127" t="s">
        <v>108</v>
      </c>
      <c r="BA9" s="127" t="s">
        <v>32</v>
      </c>
      <c r="BB9" s="127" t="s">
        <v>32</v>
      </c>
      <c r="BC9" s="127" t="s">
        <v>109</v>
      </c>
      <c r="BD9" s="127" t="s">
        <v>90</v>
      </c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4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2" t="s">
        <v>18</v>
      </c>
      <c r="E11" s="41"/>
      <c r="F11" s="136" t="s">
        <v>19</v>
      </c>
      <c r="G11" s="41"/>
      <c r="H11" s="41"/>
      <c r="I11" s="132" t="s">
        <v>20</v>
      </c>
      <c r="J11" s="136" t="s">
        <v>32</v>
      </c>
      <c r="K11" s="41"/>
      <c r="L11" s="134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2" t="s">
        <v>22</v>
      </c>
      <c r="E12" s="41"/>
      <c r="F12" s="136" t="s">
        <v>23</v>
      </c>
      <c r="G12" s="41"/>
      <c r="H12" s="41"/>
      <c r="I12" s="132" t="s">
        <v>24</v>
      </c>
      <c r="J12" s="137" t="str">
        <f>'Rekapitulace stavby'!AN8</f>
        <v>23. 3. 2024</v>
      </c>
      <c r="K12" s="41"/>
      <c r="L12" s="134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4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2" t="s">
        <v>30</v>
      </c>
      <c r="E14" s="41"/>
      <c r="F14" s="41"/>
      <c r="G14" s="41"/>
      <c r="H14" s="41"/>
      <c r="I14" s="132" t="s">
        <v>31</v>
      </c>
      <c r="J14" s="136" t="str">
        <f>IF('Rekapitulace stavby'!AN10="","",'Rekapitulace stavby'!AN10)</f>
        <v/>
      </c>
      <c r="K14" s="41"/>
      <c r="L14" s="134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tr">
        <f>IF('Rekapitulace stavby'!E11="","",'Rekapitulace stavby'!E11)</f>
        <v xml:space="preserve"> </v>
      </c>
      <c r="F15" s="41"/>
      <c r="G15" s="41"/>
      <c r="H15" s="41"/>
      <c r="I15" s="132" t="s">
        <v>34</v>
      </c>
      <c r="J15" s="136" t="str">
        <f>IF('Rekapitulace stavby'!AN11="","",'Rekapitulace stavby'!AN11)</f>
        <v/>
      </c>
      <c r="K15" s="41"/>
      <c r="L15" s="134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4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2" t="s">
        <v>35</v>
      </c>
      <c r="E17" s="41"/>
      <c r="F17" s="41"/>
      <c r="G17" s="41"/>
      <c r="H17" s="41"/>
      <c r="I17" s="132" t="s">
        <v>31</v>
      </c>
      <c r="J17" s="35" t="str">
        <f>'Rekapitulace stavby'!AN13</f>
        <v>Vyplň údaj</v>
      </c>
      <c r="K17" s="41"/>
      <c r="L17" s="134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5" t="str">
        <f>'Rekapitulace stavby'!E14</f>
        <v>Vyplň údaj</v>
      </c>
      <c r="F18" s="136"/>
      <c r="G18" s="136"/>
      <c r="H18" s="136"/>
      <c r="I18" s="132" t="s">
        <v>34</v>
      </c>
      <c r="J18" s="35" t="str">
        <f>'Rekapitulace stavby'!AN14</f>
        <v>Vyplň údaj</v>
      </c>
      <c r="K18" s="41"/>
      <c r="L18" s="134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4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2" t="s">
        <v>37</v>
      </c>
      <c r="E20" s="41"/>
      <c r="F20" s="41"/>
      <c r="G20" s="41"/>
      <c r="H20" s="41"/>
      <c r="I20" s="132" t="s">
        <v>31</v>
      </c>
      <c r="J20" s="136" t="s">
        <v>38</v>
      </c>
      <c r="K20" s="41"/>
      <c r="L20" s="134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39</v>
      </c>
      <c r="F21" s="41"/>
      <c r="G21" s="41"/>
      <c r="H21" s="41"/>
      <c r="I21" s="132" t="s">
        <v>34</v>
      </c>
      <c r="J21" s="136" t="s">
        <v>32</v>
      </c>
      <c r="K21" s="41"/>
      <c r="L21" s="134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4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2" t="s">
        <v>41</v>
      </c>
      <c r="E23" s="41"/>
      <c r="F23" s="41"/>
      <c r="G23" s="41"/>
      <c r="H23" s="41"/>
      <c r="I23" s="132" t="s">
        <v>31</v>
      </c>
      <c r="J23" s="136" t="s">
        <v>42</v>
      </c>
      <c r="K23" s="41"/>
      <c r="L23" s="134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">
        <v>43</v>
      </c>
      <c r="F24" s="41"/>
      <c r="G24" s="41"/>
      <c r="H24" s="41"/>
      <c r="I24" s="132" t="s">
        <v>34</v>
      </c>
      <c r="J24" s="136" t="s">
        <v>32</v>
      </c>
      <c r="K24" s="41"/>
      <c r="L24" s="134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4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2" t="s">
        <v>44</v>
      </c>
      <c r="E26" s="41"/>
      <c r="F26" s="41"/>
      <c r="G26" s="41"/>
      <c r="H26" s="41"/>
      <c r="I26" s="41"/>
      <c r="J26" s="41"/>
      <c r="K26" s="41"/>
      <c r="L26" s="134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38"/>
      <c r="B27" s="139"/>
      <c r="C27" s="138"/>
      <c r="D27" s="138"/>
      <c r="E27" s="140" t="s">
        <v>32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4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2"/>
      <c r="E29" s="142"/>
      <c r="F29" s="142"/>
      <c r="G29" s="142"/>
      <c r="H29" s="142"/>
      <c r="I29" s="142"/>
      <c r="J29" s="142"/>
      <c r="K29" s="142"/>
      <c r="L29" s="134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3" t="s">
        <v>46</v>
      </c>
      <c r="E30" s="41"/>
      <c r="F30" s="41"/>
      <c r="G30" s="41"/>
      <c r="H30" s="41"/>
      <c r="I30" s="41"/>
      <c r="J30" s="144">
        <f>ROUND(J87, 2)</f>
        <v>0</v>
      </c>
      <c r="K30" s="41"/>
      <c r="L30" s="134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2"/>
      <c r="E31" s="142"/>
      <c r="F31" s="142"/>
      <c r="G31" s="142"/>
      <c r="H31" s="142"/>
      <c r="I31" s="142"/>
      <c r="J31" s="142"/>
      <c r="K31" s="142"/>
      <c r="L31" s="134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5" t="s">
        <v>48</v>
      </c>
      <c r="G32" s="41"/>
      <c r="H32" s="41"/>
      <c r="I32" s="145" t="s">
        <v>47</v>
      </c>
      <c r="J32" s="145" t="s">
        <v>49</v>
      </c>
      <c r="K32" s="41"/>
      <c r="L32" s="134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6" t="s">
        <v>50</v>
      </c>
      <c r="E33" s="132" t="s">
        <v>51</v>
      </c>
      <c r="F33" s="147">
        <f>ROUND((SUM(BE87:BE297)),  2)</f>
        <v>0</v>
      </c>
      <c r="G33" s="41"/>
      <c r="H33" s="41"/>
      <c r="I33" s="148">
        <v>0.20999999999999999</v>
      </c>
      <c r="J33" s="147">
        <f>ROUND(((SUM(BE87:BE297))*I33),  2)</f>
        <v>0</v>
      </c>
      <c r="K33" s="41"/>
      <c r="L33" s="134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2" t="s">
        <v>52</v>
      </c>
      <c r="F34" s="147">
        <f>ROUND((SUM(BF87:BF297)),  2)</f>
        <v>0</v>
      </c>
      <c r="G34" s="41"/>
      <c r="H34" s="41"/>
      <c r="I34" s="148">
        <v>0.12</v>
      </c>
      <c r="J34" s="147">
        <f>ROUND(((SUM(BF87:BF297))*I34),  2)</f>
        <v>0</v>
      </c>
      <c r="K34" s="41"/>
      <c r="L34" s="134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2" t="s">
        <v>53</v>
      </c>
      <c r="F35" s="147">
        <f>ROUND((SUM(BG87:BG297)),  2)</f>
        <v>0</v>
      </c>
      <c r="G35" s="41"/>
      <c r="H35" s="41"/>
      <c r="I35" s="148">
        <v>0.20999999999999999</v>
      </c>
      <c r="J35" s="147">
        <f>0</f>
        <v>0</v>
      </c>
      <c r="K35" s="41"/>
      <c r="L35" s="134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2" t="s">
        <v>54</v>
      </c>
      <c r="F36" s="147">
        <f>ROUND((SUM(BH87:BH297)),  2)</f>
        <v>0</v>
      </c>
      <c r="G36" s="41"/>
      <c r="H36" s="41"/>
      <c r="I36" s="148">
        <v>0.12</v>
      </c>
      <c r="J36" s="147">
        <f>0</f>
        <v>0</v>
      </c>
      <c r="K36" s="41"/>
      <c r="L36" s="134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2" t="s">
        <v>55</v>
      </c>
      <c r="F37" s="147">
        <f>ROUND((SUM(BI87:BI297)),  2)</f>
        <v>0</v>
      </c>
      <c r="G37" s="41"/>
      <c r="H37" s="41"/>
      <c r="I37" s="148">
        <v>0</v>
      </c>
      <c r="J37" s="147">
        <f>0</f>
        <v>0</v>
      </c>
      <c r="K37" s="41"/>
      <c r="L37" s="134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4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49"/>
      <c r="D39" s="150" t="s">
        <v>56</v>
      </c>
      <c r="E39" s="151"/>
      <c r="F39" s="151"/>
      <c r="G39" s="152" t="s">
        <v>57</v>
      </c>
      <c r="H39" s="153" t="s">
        <v>58</v>
      </c>
      <c r="I39" s="151"/>
      <c r="J39" s="154">
        <f>SUM(J30:J37)</f>
        <v>0</v>
      </c>
      <c r="K39" s="155"/>
      <c r="L39" s="134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5" t="s">
        <v>110</v>
      </c>
      <c r="D45" s="43"/>
      <c r="E45" s="43"/>
      <c r="F45" s="43"/>
      <c r="G45" s="43"/>
      <c r="H45" s="43"/>
      <c r="I45" s="43"/>
      <c r="J45" s="43"/>
      <c r="K45" s="43"/>
      <c r="L45" s="134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4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4" t="s">
        <v>16</v>
      </c>
      <c r="D47" s="43"/>
      <c r="E47" s="43"/>
      <c r="F47" s="43"/>
      <c r="G47" s="43"/>
      <c r="H47" s="43"/>
      <c r="I47" s="43"/>
      <c r="J47" s="43"/>
      <c r="K47" s="43"/>
      <c r="L47" s="134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0" t="str">
        <f>E7</f>
        <v>Chodník pro pěší Tachov - Malý Rapotín</v>
      </c>
      <c r="F48" s="34"/>
      <c r="G48" s="34"/>
      <c r="H48" s="34"/>
      <c r="I48" s="43"/>
      <c r="J48" s="43"/>
      <c r="K48" s="43"/>
      <c r="L48" s="134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104</v>
      </c>
      <c r="D49" s="43"/>
      <c r="E49" s="43"/>
      <c r="F49" s="43"/>
      <c r="G49" s="43"/>
      <c r="H49" s="43"/>
      <c r="I49" s="43"/>
      <c r="J49" s="43"/>
      <c r="K49" s="43"/>
      <c r="L49" s="134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310 - Přeložka kanalizace</v>
      </c>
      <c r="F50" s="43"/>
      <c r="G50" s="43"/>
      <c r="H50" s="43"/>
      <c r="I50" s="43"/>
      <c r="J50" s="43"/>
      <c r="K50" s="43"/>
      <c r="L50" s="134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4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4" t="s">
        <v>22</v>
      </c>
      <c r="D52" s="43"/>
      <c r="E52" s="43"/>
      <c r="F52" s="29" t="str">
        <f>F12</f>
        <v>Tachov</v>
      </c>
      <c r="G52" s="43"/>
      <c r="H52" s="43"/>
      <c r="I52" s="34" t="s">
        <v>24</v>
      </c>
      <c r="J52" s="75" t="str">
        <f>IF(J12="","",J12)</f>
        <v>23. 3. 2024</v>
      </c>
      <c r="K52" s="43"/>
      <c r="L52" s="134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4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4" t="s">
        <v>30</v>
      </c>
      <c r="D54" s="43"/>
      <c r="E54" s="43"/>
      <c r="F54" s="29" t="str">
        <f>E15</f>
        <v xml:space="preserve"> </v>
      </c>
      <c r="G54" s="43"/>
      <c r="H54" s="43"/>
      <c r="I54" s="34" t="s">
        <v>37</v>
      </c>
      <c r="J54" s="39" t="str">
        <f>E21</f>
        <v>Ing. Zdeněk Bláha</v>
      </c>
      <c r="K54" s="43"/>
      <c r="L54" s="134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4" t="s">
        <v>35</v>
      </c>
      <c r="D55" s="43"/>
      <c r="E55" s="43"/>
      <c r="F55" s="29" t="str">
        <f>IF(E18="","",E18)</f>
        <v>Vyplň údaj</v>
      </c>
      <c r="G55" s="43"/>
      <c r="H55" s="43"/>
      <c r="I55" s="34" t="s">
        <v>41</v>
      </c>
      <c r="J55" s="39" t="str">
        <f>E24</f>
        <v>Michal Komorous</v>
      </c>
      <c r="K55" s="43"/>
      <c r="L55" s="134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4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1" t="s">
        <v>111</v>
      </c>
      <c r="D57" s="162"/>
      <c r="E57" s="162"/>
      <c r="F57" s="162"/>
      <c r="G57" s="162"/>
      <c r="H57" s="162"/>
      <c r="I57" s="162"/>
      <c r="J57" s="163" t="s">
        <v>112</v>
      </c>
      <c r="K57" s="162"/>
      <c r="L57" s="134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4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4" t="s">
        <v>78</v>
      </c>
      <c r="D59" s="43"/>
      <c r="E59" s="43"/>
      <c r="F59" s="43"/>
      <c r="G59" s="43"/>
      <c r="H59" s="43"/>
      <c r="I59" s="43"/>
      <c r="J59" s="105">
        <f>J87</f>
        <v>0</v>
      </c>
      <c r="K59" s="43"/>
      <c r="L59" s="134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19" t="s">
        <v>113</v>
      </c>
    </row>
    <row r="60" s="9" customFormat="1" ht="24.96" customHeight="1">
      <c r="A60" s="9"/>
      <c r="B60" s="165"/>
      <c r="C60" s="166"/>
      <c r="D60" s="167" t="s">
        <v>114</v>
      </c>
      <c r="E60" s="168"/>
      <c r="F60" s="168"/>
      <c r="G60" s="168"/>
      <c r="H60" s="168"/>
      <c r="I60" s="168"/>
      <c r="J60" s="169">
        <f>J88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115</v>
      </c>
      <c r="E61" s="174"/>
      <c r="F61" s="174"/>
      <c r="G61" s="174"/>
      <c r="H61" s="174"/>
      <c r="I61" s="174"/>
      <c r="J61" s="175">
        <f>J89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116</v>
      </c>
      <c r="E62" s="174"/>
      <c r="F62" s="174"/>
      <c r="G62" s="174"/>
      <c r="H62" s="174"/>
      <c r="I62" s="174"/>
      <c r="J62" s="175">
        <f>J204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117</v>
      </c>
      <c r="E63" s="174"/>
      <c r="F63" s="174"/>
      <c r="G63" s="174"/>
      <c r="H63" s="174"/>
      <c r="I63" s="174"/>
      <c r="J63" s="175">
        <f>J211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118</v>
      </c>
      <c r="E64" s="174"/>
      <c r="F64" s="174"/>
      <c r="G64" s="174"/>
      <c r="H64" s="174"/>
      <c r="I64" s="174"/>
      <c r="J64" s="175">
        <f>J260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5"/>
      <c r="C65" s="166"/>
      <c r="D65" s="167" t="s">
        <v>119</v>
      </c>
      <c r="E65" s="168"/>
      <c r="F65" s="168"/>
      <c r="G65" s="168"/>
      <c r="H65" s="168"/>
      <c r="I65" s="168"/>
      <c r="J65" s="169">
        <f>J264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1"/>
      <c r="C66" s="172"/>
      <c r="D66" s="173" t="s">
        <v>120</v>
      </c>
      <c r="E66" s="174"/>
      <c r="F66" s="174"/>
      <c r="G66" s="174"/>
      <c r="H66" s="174"/>
      <c r="I66" s="174"/>
      <c r="J66" s="175">
        <f>J265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1"/>
      <c r="C67" s="172"/>
      <c r="D67" s="173" t="s">
        <v>121</v>
      </c>
      <c r="E67" s="174"/>
      <c r="F67" s="174"/>
      <c r="G67" s="174"/>
      <c r="H67" s="174"/>
      <c r="I67" s="174"/>
      <c r="J67" s="175">
        <f>J286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34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4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3" s="2" customFormat="1" ht="6.96" customHeight="1">
      <c r="A73" s="41"/>
      <c r="B73" s="64"/>
      <c r="C73" s="65"/>
      <c r="D73" s="65"/>
      <c r="E73" s="65"/>
      <c r="F73" s="65"/>
      <c r="G73" s="65"/>
      <c r="H73" s="65"/>
      <c r="I73" s="65"/>
      <c r="J73" s="65"/>
      <c r="K73" s="65"/>
      <c r="L73" s="134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24.96" customHeight="1">
      <c r="A74" s="41"/>
      <c r="B74" s="42"/>
      <c r="C74" s="25" t="s">
        <v>122</v>
      </c>
      <c r="D74" s="43"/>
      <c r="E74" s="43"/>
      <c r="F74" s="43"/>
      <c r="G74" s="43"/>
      <c r="H74" s="43"/>
      <c r="I74" s="43"/>
      <c r="J74" s="43"/>
      <c r="K74" s="43"/>
      <c r="L74" s="134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34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4" t="s">
        <v>16</v>
      </c>
      <c r="D76" s="43"/>
      <c r="E76" s="43"/>
      <c r="F76" s="43"/>
      <c r="G76" s="43"/>
      <c r="H76" s="43"/>
      <c r="I76" s="43"/>
      <c r="J76" s="43"/>
      <c r="K76" s="43"/>
      <c r="L76" s="134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160" t="str">
        <f>E7</f>
        <v>Chodník pro pěší Tachov - Malý Rapotín</v>
      </c>
      <c r="F77" s="34"/>
      <c r="G77" s="34"/>
      <c r="H77" s="34"/>
      <c r="I77" s="43"/>
      <c r="J77" s="43"/>
      <c r="K77" s="43"/>
      <c r="L77" s="134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4" t="s">
        <v>104</v>
      </c>
      <c r="D78" s="43"/>
      <c r="E78" s="43"/>
      <c r="F78" s="43"/>
      <c r="G78" s="43"/>
      <c r="H78" s="43"/>
      <c r="I78" s="43"/>
      <c r="J78" s="43"/>
      <c r="K78" s="43"/>
      <c r="L78" s="134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72" t="str">
        <f>E9</f>
        <v>SO 310 - Přeložka kanalizace</v>
      </c>
      <c r="F79" s="43"/>
      <c r="G79" s="43"/>
      <c r="H79" s="43"/>
      <c r="I79" s="43"/>
      <c r="J79" s="43"/>
      <c r="K79" s="43"/>
      <c r="L79" s="134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4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4" t="s">
        <v>22</v>
      </c>
      <c r="D81" s="43"/>
      <c r="E81" s="43"/>
      <c r="F81" s="29" t="str">
        <f>F12</f>
        <v>Tachov</v>
      </c>
      <c r="G81" s="43"/>
      <c r="H81" s="43"/>
      <c r="I81" s="34" t="s">
        <v>24</v>
      </c>
      <c r="J81" s="75" t="str">
        <f>IF(J12="","",J12)</f>
        <v>23. 3. 2024</v>
      </c>
      <c r="K81" s="43"/>
      <c r="L81" s="134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4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5.15" customHeight="1">
      <c r="A83" s="41"/>
      <c r="B83" s="42"/>
      <c r="C83" s="34" t="s">
        <v>30</v>
      </c>
      <c r="D83" s="43"/>
      <c r="E83" s="43"/>
      <c r="F83" s="29" t="str">
        <f>E15</f>
        <v xml:space="preserve"> </v>
      </c>
      <c r="G83" s="43"/>
      <c r="H83" s="43"/>
      <c r="I83" s="34" t="s">
        <v>37</v>
      </c>
      <c r="J83" s="39" t="str">
        <f>E21</f>
        <v>Ing. Zdeněk Bláha</v>
      </c>
      <c r="K83" s="43"/>
      <c r="L83" s="134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5.15" customHeight="1">
      <c r="A84" s="41"/>
      <c r="B84" s="42"/>
      <c r="C84" s="34" t="s">
        <v>35</v>
      </c>
      <c r="D84" s="43"/>
      <c r="E84" s="43"/>
      <c r="F84" s="29" t="str">
        <f>IF(E18="","",E18)</f>
        <v>Vyplň údaj</v>
      </c>
      <c r="G84" s="43"/>
      <c r="H84" s="43"/>
      <c r="I84" s="34" t="s">
        <v>41</v>
      </c>
      <c r="J84" s="39" t="str">
        <f>E24</f>
        <v>Michal Komorous</v>
      </c>
      <c r="K84" s="43"/>
      <c r="L84" s="134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0.32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34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1" customFormat="1" ht="29.28" customHeight="1">
      <c r="A86" s="177"/>
      <c r="B86" s="178"/>
      <c r="C86" s="179" t="s">
        <v>123</v>
      </c>
      <c r="D86" s="180" t="s">
        <v>65</v>
      </c>
      <c r="E86" s="180" t="s">
        <v>61</v>
      </c>
      <c r="F86" s="180" t="s">
        <v>62</v>
      </c>
      <c r="G86" s="180" t="s">
        <v>124</v>
      </c>
      <c r="H86" s="180" t="s">
        <v>125</v>
      </c>
      <c r="I86" s="180" t="s">
        <v>126</v>
      </c>
      <c r="J86" s="180" t="s">
        <v>112</v>
      </c>
      <c r="K86" s="181" t="s">
        <v>127</v>
      </c>
      <c r="L86" s="182"/>
      <c r="M86" s="95" t="s">
        <v>32</v>
      </c>
      <c r="N86" s="96" t="s">
        <v>50</v>
      </c>
      <c r="O86" s="96" t="s">
        <v>128</v>
      </c>
      <c r="P86" s="96" t="s">
        <v>129</v>
      </c>
      <c r="Q86" s="96" t="s">
        <v>130</v>
      </c>
      <c r="R86" s="96" t="s">
        <v>131</v>
      </c>
      <c r="S86" s="96" t="s">
        <v>132</v>
      </c>
      <c r="T86" s="97" t="s">
        <v>133</v>
      </c>
      <c r="U86" s="177"/>
      <c r="V86" s="177"/>
      <c r="W86" s="177"/>
      <c r="X86" s="177"/>
      <c r="Y86" s="177"/>
      <c r="Z86" s="177"/>
      <c r="AA86" s="177"/>
      <c r="AB86" s="177"/>
      <c r="AC86" s="177"/>
      <c r="AD86" s="177"/>
      <c r="AE86" s="177"/>
    </row>
    <row r="87" s="2" customFormat="1" ht="22.8" customHeight="1">
      <c r="A87" s="41"/>
      <c r="B87" s="42"/>
      <c r="C87" s="102" t="s">
        <v>134</v>
      </c>
      <c r="D87" s="43"/>
      <c r="E87" s="43"/>
      <c r="F87" s="43"/>
      <c r="G87" s="43"/>
      <c r="H87" s="43"/>
      <c r="I87" s="43"/>
      <c r="J87" s="183">
        <f>BK87</f>
        <v>0</v>
      </c>
      <c r="K87" s="43"/>
      <c r="L87" s="47"/>
      <c r="M87" s="98"/>
      <c r="N87" s="184"/>
      <c r="O87" s="99"/>
      <c r="P87" s="185">
        <f>P88+P264</f>
        <v>0</v>
      </c>
      <c r="Q87" s="99"/>
      <c r="R87" s="185">
        <f>R88+R264</f>
        <v>0.58324600000000004</v>
      </c>
      <c r="S87" s="99"/>
      <c r="T87" s="186">
        <f>T88+T264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19" t="s">
        <v>79</v>
      </c>
      <c r="AU87" s="19" t="s">
        <v>113</v>
      </c>
      <c r="BK87" s="187">
        <f>BK88+BK264</f>
        <v>0</v>
      </c>
    </row>
    <row r="88" s="12" customFormat="1" ht="25.92" customHeight="1">
      <c r="A88" s="12"/>
      <c r="B88" s="188"/>
      <c r="C88" s="189"/>
      <c r="D88" s="190" t="s">
        <v>79</v>
      </c>
      <c r="E88" s="191" t="s">
        <v>135</v>
      </c>
      <c r="F88" s="191" t="s">
        <v>136</v>
      </c>
      <c r="G88" s="189"/>
      <c r="H88" s="189"/>
      <c r="I88" s="192"/>
      <c r="J88" s="193">
        <f>BK88</f>
        <v>0</v>
      </c>
      <c r="K88" s="189"/>
      <c r="L88" s="194"/>
      <c r="M88" s="195"/>
      <c r="N88" s="196"/>
      <c r="O88" s="196"/>
      <c r="P88" s="197">
        <f>P89+P204+P211+P260</f>
        <v>0</v>
      </c>
      <c r="Q88" s="196"/>
      <c r="R88" s="197">
        <f>R89+R204+R211+R260</f>
        <v>0.58324600000000004</v>
      </c>
      <c r="S88" s="196"/>
      <c r="T88" s="198">
        <f>T89+T204+T211+T260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9" t="s">
        <v>88</v>
      </c>
      <c r="AT88" s="200" t="s">
        <v>79</v>
      </c>
      <c r="AU88" s="200" t="s">
        <v>80</v>
      </c>
      <c r="AY88" s="199" t="s">
        <v>137</v>
      </c>
      <c r="BK88" s="201">
        <f>BK89+BK204+BK211+BK260</f>
        <v>0</v>
      </c>
    </row>
    <row r="89" s="12" customFormat="1" ht="22.8" customHeight="1">
      <c r="A89" s="12"/>
      <c r="B89" s="188"/>
      <c r="C89" s="189"/>
      <c r="D89" s="190" t="s">
        <v>79</v>
      </c>
      <c r="E89" s="202" t="s">
        <v>88</v>
      </c>
      <c r="F89" s="202" t="s">
        <v>138</v>
      </c>
      <c r="G89" s="189"/>
      <c r="H89" s="189"/>
      <c r="I89" s="192"/>
      <c r="J89" s="203">
        <f>BK89</f>
        <v>0</v>
      </c>
      <c r="K89" s="189"/>
      <c r="L89" s="194"/>
      <c r="M89" s="195"/>
      <c r="N89" s="196"/>
      <c r="O89" s="196"/>
      <c r="P89" s="197">
        <f>SUM(P90:P203)</f>
        <v>0</v>
      </c>
      <c r="Q89" s="196"/>
      <c r="R89" s="197">
        <f>SUM(R90:R203)</f>
        <v>0.07084944</v>
      </c>
      <c r="S89" s="196"/>
      <c r="T89" s="198">
        <f>SUM(T90:T203)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9" t="s">
        <v>88</v>
      </c>
      <c r="AT89" s="200" t="s">
        <v>79</v>
      </c>
      <c r="AU89" s="200" t="s">
        <v>88</v>
      </c>
      <c r="AY89" s="199" t="s">
        <v>137</v>
      </c>
      <c r="BK89" s="201">
        <f>SUM(BK90:BK203)</f>
        <v>0</v>
      </c>
    </row>
    <row r="90" s="2" customFormat="1" ht="24.15" customHeight="1">
      <c r="A90" s="41"/>
      <c r="B90" s="42"/>
      <c r="C90" s="204" t="s">
        <v>88</v>
      </c>
      <c r="D90" s="204" t="s">
        <v>139</v>
      </c>
      <c r="E90" s="205" t="s">
        <v>140</v>
      </c>
      <c r="F90" s="206" t="s">
        <v>141</v>
      </c>
      <c r="G90" s="207" t="s">
        <v>142</v>
      </c>
      <c r="H90" s="208">
        <v>24</v>
      </c>
      <c r="I90" s="209"/>
      <c r="J90" s="210">
        <f>ROUND(I90*H90,2)</f>
        <v>0</v>
      </c>
      <c r="K90" s="206" t="s">
        <v>143</v>
      </c>
      <c r="L90" s="47"/>
      <c r="M90" s="211" t="s">
        <v>32</v>
      </c>
      <c r="N90" s="212" t="s">
        <v>51</v>
      </c>
      <c r="O90" s="87"/>
      <c r="P90" s="213">
        <f>O90*H90</f>
        <v>0</v>
      </c>
      <c r="Q90" s="213">
        <v>3.0000000000000001E-05</v>
      </c>
      <c r="R90" s="213">
        <f>Q90*H90</f>
        <v>0.00072000000000000005</v>
      </c>
      <c r="S90" s="213">
        <v>0</v>
      </c>
      <c r="T90" s="214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15" t="s">
        <v>144</v>
      </c>
      <c r="AT90" s="215" t="s">
        <v>139</v>
      </c>
      <c r="AU90" s="215" t="s">
        <v>90</v>
      </c>
      <c r="AY90" s="19" t="s">
        <v>137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9" t="s">
        <v>88</v>
      </c>
      <c r="BK90" s="216">
        <f>ROUND(I90*H90,2)</f>
        <v>0</v>
      </c>
      <c r="BL90" s="19" t="s">
        <v>144</v>
      </c>
      <c r="BM90" s="215" t="s">
        <v>145</v>
      </c>
    </row>
    <row r="91" s="2" customFormat="1">
      <c r="A91" s="41"/>
      <c r="B91" s="42"/>
      <c r="C91" s="43"/>
      <c r="D91" s="217" t="s">
        <v>146</v>
      </c>
      <c r="E91" s="43"/>
      <c r="F91" s="218" t="s">
        <v>147</v>
      </c>
      <c r="G91" s="43"/>
      <c r="H91" s="43"/>
      <c r="I91" s="219"/>
      <c r="J91" s="43"/>
      <c r="K91" s="43"/>
      <c r="L91" s="47"/>
      <c r="M91" s="220"/>
      <c r="N91" s="221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19" t="s">
        <v>146</v>
      </c>
      <c r="AU91" s="19" t="s">
        <v>90</v>
      </c>
    </row>
    <row r="92" s="2" customFormat="1">
      <c r="A92" s="41"/>
      <c r="B92" s="42"/>
      <c r="C92" s="43"/>
      <c r="D92" s="222" t="s">
        <v>148</v>
      </c>
      <c r="E92" s="43"/>
      <c r="F92" s="223" t="s">
        <v>149</v>
      </c>
      <c r="G92" s="43"/>
      <c r="H92" s="43"/>
      <c r="I92" s="219"/>
      <c r="J92" s="43"/>
      <c r="K92" s="43"/>
      <c r="L92" s="47"/>
      <c r="M92" s="220"/>
      <c r="N92" s="221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19" t="s">
        <v>148</v>
      </c>
      <c r="AU92" s="19" t="s">
        <v>90</v>
      </c>
    </row>
    <row r="93" s="13" customFormat="1">
      <c r="A93" s="13"/>
      <c r="B93" s="224"/>
      <c r="C93" s="225"/>
      <c r="D93" s="217" t="s">
        <v>150</v>
      </c>
      <c r="E93" s="226" t="s">
        <v>32</v>
      </c>
      <c r="F93" s="227" t="s">
        <v>151</v>
      </c>
      <c r="G93" s="225"/>
      <c r="H93" s="228">
        <v>24</v>
      </c>
      <c r="I93" s="229"/>
      <c r="J93" s="225"/>
      <c r="K93" s="225"/>
      <c r="L93" s="230"/>
      <c r="M93" s="231"/>
      <c r="N93" s="232"/>
      <c r="O93" s="232"/>
      <c r="P93" s="232"/>
      <c r="Q93" s="232"/>
      <c r="R93" s="232"/>
      <c r="S93" s="232"/>
      <c r="T93" s="23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4" t="s">
        <v>150</v>
      </c>
      <c r="AU93" s="234" t="s">
        <v>90</v>
      </c>
      <c r="AV93" s="13" t="s">
        <v>90</v>
      </c>
      <c r="AW93" s="13" t="s">
        <v>40</v>
      </c>
      <c r="AX93" s="13" t="s">
        <v>80</v>
      </c>
      <c r="AY93" s="234" t="s">
        <v>137</v>
      </c>
    </row>
    <row r="94" s="14" customFormat="1">
      <c r="A94" s="14"/>
      <c r="B94" s="235"/>
      <c r="C94" s="236"/>
      <c r="D94" s="217" t="s">
        <v>150</v>
      </c>
      <c r="E94" s="237" t="s">
        <v>32</v>
      </c>
      <c r="F94" s="238" t="s">
        <v>152</v>
      </c>
      <c r="G94" s="236"/>
      <c r="H94" s="239">
        <v>24</v>
      </c>
      <c r="I94" s="240"/>
      <c r="J94" s="236"/>
      <c r="K94" s="236"/>
      <c r="L94" s="241"/>
      <c r="M94" s="242"/>
      <c r="N94" s="243"/>
      <c r="O94" s="243"/>
      <c r="P94" s="243"/>
      <c r="Q94" s="243"/>
      <c r="R94" s="243"/>
      <c r="S94" s="243"/>
      <c r="T94" s="24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5" t="s">
        <v>150</v>
      </c>
      <c r="AU94" s="245" t="s">
        <v>90</v>
      </c>
      <c r="AV94" s="14" t="s">
        <v>144</v>
      </c>
      <c r="AW94" s="14" t="s">
        <v>40</v>
      </c>
      <c r="AX94" s="14" t="s">
        <v>88</v>
      </c>
      <c r="AY94" s="245" t="s">
        <v>137</v>
      </c>
    </row>
    <row r="95" s="2" customFormat="1" ht="24.15" customHeight="1">
      <c r="A95" s="41"/>
      <c r="B95" s="42"/>
      <c r="C95" s="204" t="s">
        <v>90</v>
      </c>
      <c r="D95" s="204" t="s">
        <v>139</v>
      </c>
      <c r="E95" s="205" t="s">
        <v>153</v>
      </c>
      <c r="F95" s="206" t="s">
        <v>154</v>
      </c>
      <c r="G95" s="207" t="s">
        <v>155</v>
      </c>
      <c r="H95" s="208">
        <v>3</v>
      </c>
      <c r="I95" s="209"/>
      <c r="J95" s="210">
        <f>ROUND(I95*H95,2)</f>
        <v>0</v>
      </c>
      <c r="K95" s="206" t="s">
        <v>143</v>
      </c>
      <c r="L95" s="47"/>
      <c r="M95" s="211" t="s">
        <v>32</v>
      </c>
      <c r="N95" s="212" t="s">
        <v>51</v>
      </c>
      <c r="O95" s="87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5" t="s">
        <v>144</v>
      </c>
      <c r="AT95" s="215" t="s">
        <v>139</v>
      </c>
      <c r="AU95" s="215" t="s">
        <v>90</v>
      </c>
      <c r="AY95" s="19" t="s">
        <v>137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9" t="s">
        <v>88</v>
      </c>
      <c r="BK95" s="216">
        <f>ROUND(I95*H95,2)</f>
        <v>0</v>
      </c>
      <c r="BL95" s="19" t="s">
        <v>144</v>
      </c>
      <c r="BM95" s="215" t="s">
        <v>156</v>
      </c>
    </row>
    <row r="96" s="2" customFormat="1">
      <c r="A96" s="41"/>
      <c r="B96" s="42"/>
      <c r="C96" s="43"/>
      <c r="D96" s="217" t="s">
        <v>146</v>
      </c>
      <c r="E96" s="43"/>
      <c r="F96" s="218" t="s">
        <v>157</v>
      </c>
      <c r="G96" s="43"/>
      <c r="H96" s="43"/>
      <c r="I96" s="219"/>
      <c r="J96" s="43"/>
      <c r="K96" s="43"/>
      <c r="L96" s="47"/>
      <c r="M96" s="220"/>
      <c r="N96" s="221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19" t="s">
        <v>146</v>
      </c>
      <c r="AU96" s="19" t="s">
        <v>90</v>
      </c>
    </row>
    <row r="97" s="2" customFormat="1">
      <c r="A97" s="41"/>
      <c r="B97" s="42"/>
      <c r="C97" s="43"/>
      <c r="D97" s="222" t="s">
        <v>148</v>
      </c>
      <c r="E97" s="43"/>
      <c r="F97" s="223" t="s">
        <v>158</v>
      </c>
      <c r="G97" s="43"/>
      <c r="H97" s="43"/>
      <c r="I97" s="219"/>
      <c r="J97" s="43"/>
      <c r="K97" s="43"/>
      <c r="L97" s="47"/>
      <c r="M97" s="220"/>
      <c r="N97" s="221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19" t="s">
        <v>148</v>
      </c>
      <c r="AU97" s="19" t="s">
        <v>90</v>
      </c>
    </row>
    <row r="98" s="13" customFormat="1">
      <c r="A98" s="13"/>
      <c r="B98" s="224"/>
      <c r="C98" s="225"/>
      <c r="D98" s="217" t="s">
        <v>150</v>
      </c>
      <c r="E98" s="226" t="s">
        <v>32</v>
      </c>
      <c r="F98" s="227" t="s">
        <v>159</v>
      </c>
      <c r="G98" s="225"/>
      <c r="H98" s="228">
        <v>3</v>
      </c>
      <c r="I98" s="229"/>
      <c r="J98" s="225"/>
      <c r="K98" s="225"/>
      <c r="L98" s="230"/>
      <c r="M98" s="231"/>
      <c r="N98" s="232"/>
      <c r="O98" s="232"/>
      <c r="P98" s="232"/>
      <c r="Q98" s="232"/>
      <c r="R98" s="232"/>
      <c r="S98" s="232"/>
      <c r="T98" s="23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4" t="s">
        <v>150</v>
      </c>
      <c r="AU98" s="234" t="s">
        <v>90</v>
      </c>
      <c r="AV98" s="13" t="s">
        <v>90</v>
      </c>
      <c r="AW98" s="13" t="s">
        <v>40</v>
      </c>
      <c r="AX98" s="13" t="s">
        <v>80</v>
      </c>
      <c r="AY98" s="234" t="s">
        <v>137</v>
      </c>
    </row>
    <row r="99" s="14" customFormat="1">
      <c r="A99" s="14"/>
      <c r="B99" s="235"/>
      <c r="C99" s="236"/>
      <c r="D99" s="217" t="s">
        <v>150</v>
      </c>
      <c r="E99" s="237" t="s">
        <v>32</v>
      </c>
      <c r="F99" s="238" t="s">
        <v>152</v>
      </c>
      <c r="G99" s="236"/>
      <c r="H99" s="239">
        <v>3</v>
      </c>
      <c r="I99" s="240"/>
      <c r="J99" s="236"/>
      <c r="K99" s="236"/>
      <c r="L99" s="241"/>
      <c r="M99" s="242"/>
      <c r="N99" s="243"/>
      <c r="O99" s="243"/>
      <c r="P99" s="243"/>
      <c r="Q99" s="243"/>
      <c r="R99" s="243"/>
      <c r="S99" s="243"/>
      <c r="T99" s="24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5" t="s">
        <v>150</v>
      </c>
      <c r="AU99" s="245" t="s">
        <v>90</v>
      </c>
      <c r="AV99" s="14" t="s">
        <v>144</v>
      </c>
      <c r="AW99" s="14" t="s">
        <v>40</v>
      </c>
      <c r="AX99" s="14" t="s">
        <v>88</v>
      </c>
      <c r="AY99" s="245" t="s">
        <v>137</v>
      </c>
    </row>
    <row r="100" s="2" customFormat="1" ht="33" customHeight="1">
      <c r="A100" s="41"/>
      <c r="B100" s="42"/>
      <c r="C100" s="204" t="s">
        <v>160</v>
      </c>
      <c r="D100" s="204" t="s">
        <v>139</v>
      </c>
      <c r="E100" s="205" t="s">
        <v>161</v>
      </c>
      <c r="F100" s="206" t="s">
        <v>162</v>
      </c>
      <c r="G100" s="207" t="s">
        <v>163</v>
      </c>
      <c r="H100" s="208">
        <v>45</v>
      </c>
      <c r="I100" s="209"/>
      <c r="J100" s="210">
        <f>ROUND(I100*H100,2)</f>
        <v>0</v>
      </c>
      <c r="K100" s="206" t="s">
        <v>143</v>
      </c>
      <c r="L100" s="47"/>
      <c r="M100" s="211" t="s">
        <v>32</v>
      </c>
      <c r="N100" s="212" t="s">
        <v>51</v>
      </c>
      <c r="O100" s="87"/>
      <c r="P100" s="213">
        <f>O100*H100</f>
        <v>0</v>
      </c>
      <c r="Q100" s="213">
        <v>0.00014999999999999999</v>
      </c>
      <c r="R100" s="213">
        <f>Q100*H100</f>
        <v>0.0067499999999999991</v>
      </c>
      <c r="S100" s="213">
        <v>0</v>
      </c>
      <c r="T100" s="214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5" t="s">
        <v>144</v>
      </c>
      <c r="AT100" s="215" t="s">
        <v>139</v>
      </c>
      <c r="AU100" s="215" t="s">
        <v>90</v>
      </c>
      <c r="AY100" s="19" t="s">
        <v>137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9" t="s">
        <v>88</v>
      </c>
      <c r="BK100" s="216">
        <f>ROUND(I100*H100,2)</f>
        <v>0</v>
      </c>
      <c r="BL100" s="19" t="s">
        <v>144</v>
      </c>
      <c r="BM100" s="215" t="s">
        <v>164</v>
      </c>
    </row>
    <row r="101" s="2" customFormat="1">
      <c r="A101" s="41"/>
      <c r="B101" s="42"/>
      <c r="C101" s="43"/>
      <c r="D101" s="217" t="s">
        <v>146</v>
      </c>
      <c r="E101" s="43"/>
      <c r="F101" s="218" t="s">
        <v>165</v>
      </c>
      <c r="G101" s="43"/>
      <c r="H101" s="43"/>
      <c r="I101" s="219"/>
      <c r="J101" s="43"/>
      <c r="K101" s="43"/>
      <c r="L101" s="47"/>
      <c r="M101" s="220"/>
      <c r="N101" s="221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19" t="s">
        <v>146</v>
      </c>
      <c r="AU101" s="19" t="s">
        <v>90</v>
      </c>
    </row>
    <row r="102" s="2" customFormat="1">
      <c r="A102" s="41"/>
      <c r="B102" s="42"/>
      <c r="C102" s="43"/>
      <c r="D102" s="222" t="s">
        <v>148</v>
      </c>
      <c r="E102" s="43"/>
      <c r="F102" s="223" t="s">
        <v>166</v>
      </c>
      <c r="G102" s="43"/>
      <c r="H102" s="43"/>
      <c r="I102" s="219"/>
      <c r="J102" s="43"/>
      <c r="K102" s="43"/>
      <c r="L102" s="47"/>
      <c r="M102" s="220"/>
      <c r="N102" s="221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19" t="s">
        <v>148</v>
      </c>
      <c r="AU102" s="19" t="s">
        <v>90</v>
      </c>
    </row>
    <row r="103" s="13" customFormat="1">
      <c r="A103" s="13"/>
      <c r="B103" s="224"/>
      <c r="C103" s="225"/>
      <c r="D103" s="217" t="s">
        <v>150</v>
      </c>
      <c r="E103" s="226" t="s">
        <v>32</v>
      </c>
      <c r="F103" s="227" t="s">
        <v>167</v>
      </c>
      <c r="G103" s="225"/>
      <c r="H103" s="228">
        <v>45</v>
      </c>
      <c r="I103" s="229"/>
      <c r="J103" s="225"/>
      <c r="K103" s="225"/>
      <c r="L103" s="230"/>
      <c r="M103" s="231"/>
      <c r="N103" s="232"/>
      <c r="O103" s="232"/>
      <c r="P103" s="232"/>
      <c r="Q103" s="232"/>
      <c r="R103" s="232"/>
      <c r="S103" s="232"/>
      <c r="T103" s="23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4" t="s">
        <v>150</v>
      </c>
      <c r="AU103" s="234" t="s">
        <v>90</v>
      </c>
      <c r="AV103" s="13" t="s">
        <v>90</v>
      </c>
      <c r="AW103" s="13" t="s">
        <v>40</v>
      </c>
      <c r="AX103" s="13" t="s">
        <v>80</v>
      </c>
      <c r="AY103" s="234" t="s">
        <v>137</v>
      </c>
    </row>
    <row r="104" s="14" customFormat="1">
      <c r="A104" s="14"/>
      <c r="B104" s="235"/>
      <c r="C104" s="236"/>
      <c r="D104" s="217" t="s">
        <v>150</v>
      </c>
      <c r="E104" s="237" t="s">
        <v>91</v>
      </c>
      <c r="F104" s="238" t="s">
        <v>152</v>
      </c>
      <c r="G104" s="236"/>
      <c r="H104" s="239">
        <v>45</v>
      </c>
      <c r="I104" s="240"/>
      <c r="J104" s="236"/>
      <c r="K104" s="236"/>
      <c r="L104" s="241"/>
      <c r="M104" s="242"/>
      <c r="N104" s="243"/>
      <c r="O104" s="243"/>
      <c r="P104" s="243"/>
      <c r="Q104" s="243"/>
      <c r="R104" s="243"/>
      <c r="S104" s="243"/>
      <c r="T104" s="24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5" t="s">
        <v>150</v>
      </c>
      <c r="AU104" s="245" t="s">
        <v>90</v>
      </c>
      <c r="AV104" s="14" t="s">
        <v>144</v>
      </c>
      <c r="AW104" s="14" t="s">
        <v>40</v>
      </c>
      <c r="AX104" s="14" t="s">
        <v>88</v>
      </c>
      <c r="AY104" s="245" t="s">
        <v>137</v>
      </c>
    </row>
    <row r="105" s="2" customFormat="1" ht="33" customHeight="1">
      <c r="A105" s="41"/>
      <c r="B105" s="42"/>
      <c r="C105" s="204" t="s">
        <v>144</v>
      </c>
      <c r="D105" s="204" t="s">
        <v>139</v>
      </c>
      <c r="E105" s="205" t="s">
        <v>168</v>
      </c>
      <c r="F105" s="206" t="s">
        <v>169</v>
      </c>
      <c r="G105" s="207" t="s">
        <v>163</v>
      </c>
      <c r="H105" s="208">
        <v>45</v>
      </c>
      <c r="I105" s="209"/>
      <c r="J105" s="210">
        <f>ROUND(I105*H105,2)</f>
        <v>0</v>
      </c>
      <c r="K105" s="206" t="s">
        <v>143</v>
      </c>
      <c r="L105" s="47"/>
      <c r="M105" s="211" t="s">
        <v>32</v>
      </c>
      <c r="N105" s="212" t="s">
        <v>51</v>
      </c>
      <c r="O105" s="87"/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4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15" t="s">
        <v>144</v>
      </c>
      <c r="AT105" s="215" t="s">
        <v>139</v>
      </c>
      <c r="AU105" s="215" t="s">
        <v>90</v>
      </c>
      <c r="AY105" s="19" t="s">
        <v>137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9" t="s">
        <v>88</v>
      </c>
      <c r="BK105" s="216">
        <f>ROUND(I105*H105,2)</f>
        <v>0</v>
      </c>
      <c r="BL105" s="19" t="s">
        <v>144</v>
      </c>
      <c r="BM105" s="215" t="s">
        <v>170</v>
      </c>
    </row>
    <row r="106" s="2" customFormat="1">
      <c r="A106" s="41"/>
      <c r="B106" s="42"/>
      <c r="C106" s="43"/>
      <c r="D106" s="217" t="s">
        <v>146</v>
      </c>
      <c r="E106" s="43"/>
      <c r="F106" s="218" t="s">
        <v>171</v>
      </c>
      <c r="G106" s="43"/>
      <c r="H106" s="43"/>
      <c r="I106" s="219"/>
      <c r="J106" s="43"/>
      <c r="K106" s="43"/>
      <c r="L106" s="47"/>
      <c r="M106" s="220"/>
      <c r="N106" s="221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19" t="s">
        <v>146</v>
      </c>
      <c r="AU106" s="19" t="s">
        <v>90</v>
      </c>
    </row>
    <row r="107" s="2" customFormat="1">
      <c r="A107" s="41"/>
      <c r="B107" s="42"/>
      <c r="C107" s="43"/>
      <c r="D107" s="222" t="s">
        <v>148</v>
      </c>
      <c r="E107" s="43"/>
      <c r="F107" s="223" t="s">
        <v>172</v>
      </c>
      <c r="G107" s="43"/>
      <c r="H107" s="43"/>
      <c r="I107" s="219"/>
      <c r="J107" s="43"/>
      <c r="K107" s="43"/>
      <c r="L107" s="47"/>
      <c r="M107" s="220"/>
      <c r="N107" s="221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19" t="s">
        <v>148</v>
      </c>
      <c r="AU107" s="19" t="s">
        <v>90</v>
      </c>
    </row>
    <row r="108" s="13" customFormat="1">
      <c r="A108" s="13"/>
      <c r="B108" s="224"/>
      <c r="C108" s="225"/>
      <c r="D108" s="217" t="s">
        <v>150</v>
      </c>
      <c r="E108" s="226" t="s">
        <v>32</v>
      </c>
      <c r="F108" s="227" t="s">
        <v>91</v>
      </c>
      <c r="G108" s="225"/>
      <c r="H108" s="228">
        <v>45</v>
      </c>
      <c r="I108" s="229"/>
      <c r="J108" s="225"/>
      <c r="K108" s="225"/>
      <c r="L108" s="230"/>
      <c r="M108" s="231"/>
      <c r="N108" s="232"/>
      <c r="O108" s="232"/>
      <c r="P108" s="232"/>
      <c r="Q108" s="232"/>
      <c r="R108" s="232"/>
      <c r="S108" s="232"/>
      <c r="T108" s="23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4" t="s">
        <v>150</v>
      </c>
      <c r="AU108" s="234" t="s">
        <v>90</v>
      </c>
      <c r="AV108" s="13" t="s">
        <v>90</v>
      </c>
      <c r="AW108" s="13" t="s">
        <v>40</v>
      </c>
      <c r="AX108" s="13" t="s">
        <v>80</v>
      </c>
      <c r="AY108" s="234" t="s">
        <v>137</v>
      </c>
    </row>
    <row r="109" s="14" customFormat="1">
      <c r="A109" s="14"/>
      <c r="B109" s="235"/>
      <c r="C109" s="236"/>
      <c r="D109" s="217" t="s">
        <v>150</v>
      </c>
      <c r="E109" s="237" t="s">
        <v>32</v>
      </c>
      <c r="F109" s="238" t="s">
        <v>152</v>
      </c>
      <c r="G109" s="236"/>
      <c r="H109" s="239">
        <v>45</v>
      </c>
      <c r="I109" s="240"/>
      <c r="J109" s="236"/>
      <c r="K109" s="236"/>
      <c r="L109" s="241"/>
      <c r="M109" s="242"/>
      <c r="N109" s="243"/>
      <c r="O109" s="243"/>
      <c r="P109" s="243"/>
      <c r="Q109" s="243"/>
      <c r="R109" s="243"/>
      <c r="S109" s="243"/>
      <c r="T109" s="24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5" t="s">
        <v>150</v>
      </c>
      <c r="AU109" s="245" t="s">
        <v>90</v>
      </c>
      <c r="AV109" s="14" t="s">
        <v>144</v>
      </c>
      <c r="AW109" s="14" t="s">
        <v>40</v>
      </c>
      <c r="AX109" s="14" t="s">
        <v>88</v>
      </c>
      <c r="AY109" s="245" t="s">
        <v>137</v>
      </c>
    </row>
    <row r="110" s="2" customFormat="1" ht="24.15" customHeight="1">
      <c r="A110" s="41"/>
      <c r="B110" s="42"/>
      <c r="C110" s="204" t="s">
        <v>173</v>
      </c>
      <c r="D110" s="204" t="s">
        <v>139</v>
      </c>
      <c r="E110" s="205" t="s">
        <v>174</v>
      </c>
      <c r="F110" s="206" t="s">
        <v>175</v>
      </c>
      <c r="G110" s="207" t="s">
        <v>163</v>
      </c>
      <c r="H110" s="208">
        <v>4.7999999999999998</v>
      </c>
      <c r="I110" s="209"/>
      <c r="J110" s="210">
        <f>ROUND(I110*H110,2)</f>
        <v>0</v>
      </c>
      <c r="K110" s="206" t="s">
        <v>143</v>
      </c>
      <c r="L110" s="47"/>
      <c r="M110" s="211" t="s">
        <v>32</v>
      </c>
      <c r="N110" s="212" t="s">
        <v>51</v>
      </c>
      <c r="O110" s="87"/>
      <c r="P110" s="213">
        <f>O110*H110</f>
        <v>0</v>
      </c>
      <c r="Q110" s="213">
        <v>0.00046999999999999999</v>
      </c>
      <c r="R110" s="213">
        <f>Q110*H110</f>
        <v>0.0022559999999999998</v>
      </c>
      <c r="S110" s="213">
        <v>0</v>
      </c>
      <c r="T110" s="214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15" t="s">
        <v>144</v>
      </c>
      <c r="AT110" s="215" t="s">
        <v>139</v>
      </c>
      <c r="AU110" s="215" t="s">
        <v>90</v>
      </c>
      <c r="AY110" s="19" t="s">
        <v>137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9" t="s">
        <v>88</v>
      </c>
      <c r="BK110" s="216">
        <f>ROUND(I110*H110,2)</f>
        <v>0</v>
      </c>
      <c r="BL110" s="19" t="s">
        <v>144</v>
      </c>
      <c r="BM110" s="215" t="s">
        <v>176</v>
      </c>
    </row>
    <row r="111" s="2" customFormat="1">
      <c r="A111" s="41"/>
      <c r="B111" s="42"/>
      <c r="C111" s="43"/>
      <c r="D111" s="217" t="s">
        <v>146</v>
      </c>
      <c r="E111" s="43"/>
      <c r="F111" s="218" t="s">
        <v>177</v>
      </c>
      <c r="G111" s="43"/>
      <c r="H111" s="43"/>
      <c r="I111" s="219"/>
      <c r="J111" s="43"/>
      <c r="K111" s="43"/>
      <c r="L111" s="47"/>
      <c r="M111" s="220"/>
      <c r="N111" s="221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19" t="s">
        <v>146</v>
      </c>
      <c r="AU111" s="19" t="s">
        <v>90</v>
      </c>
    </row>
    <row r="112" s="2" customFormat="1">
      <c r="A112" s="41"/>
      <c r="B112" s="42"/>
      <c r="C112" s="43"/>
      <c r="D112" s="222" t="s">
        <v>148</v>
      </c>
      <c r="E112" s="43"/>
      <c r="F112" s="223" t="s">
        <v>178</v>
      </c>
      <c r="G112" s="43"/>
      <c r="H112" s="43"/>
      <c r="I112" s="219"/>
      <c r="J112" s="43"/>
      <c r="K112" s="43"/>
      <c r="L112" s="47"/>
      <c r="M112" s="220"/>
      <c r="N112" s="221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19" t="s">
        <v>148</v>
      </c>
      <c r="AU112" s="19" t="s">
        <v>90</v>
      </c>
    </row>
    <row r="113" s="13" customFormat="1">
      <c r="A113" s="13"/>
      <c r="B113" s="224"/>
      <c r="C113" s="225"/>
      <c r="D113" s="217" t="s">
        <v>150</v>
      </c>
      <c r="E113" s="226" t="s">
        <v>32</v>
      </c>
      <c r="F113" s="227" t="s">
        <v>179</v>
      </c>
      <c r="G113" s="225"/>
      <c r="H113" s="228">
        <v>4.7999999999999998</v>
      </c>
      <c r="I113" s="229"/>
      <c r="J113" s="225"/>
      <c r="K113" s="225"/>
      <c r="L113" s="230"/>
      <c r="M113" s="231"/>
      <c r="N113" s="232"/>
      <c r="O113" s="232"/>
      <c r="P113" s="232"/>
      <c r="Q113" s="232"/>
      <c r="R113" s="232"/>
      <c r="S113" s="232"/>
      <c r="T113" s="23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4" t="s">
        <v>150</v>
      </c>
      <c r="AU113" s="234" t="s">
        <v>90</v>
      </c>
      <c r="AV113" s="13" t="s">
        <v>90</v>
      </c>
      <c r="AW113" s="13" t="s">
        <v>40</v>
      </c>
      <c r="AX113" s="13" t="s">
        <v>80</v>
      </c>
      <c r="AY113" s="234" t="s">
        <v>137</v>
      </c>
    </row>
    <row r="114" s="14" customFormat="1">
      <c r="A114" s="14"/>
      <c r="B114" s="235"/>
      <c r="C114" s="236"/>
      <c r="D114" s="217" t="s">
        <v>150</v>
      </c>
      <c r="E114" s="237" t="s">
        <v>93</v>
      </c>
      <c r="F114" s="238" t="s">
        <v>152</v>
      </c>
      <c r="G114" s="236"/>
      <c r="H114" s="239">
        <v>4.7999999999999998</v>
      </c>
      <c r="I114" s="240"/>
      <c r="J114" s="236"/>
      <c r="K114" s="236"/>
      <c r="L114" s="241"/>
      <c r="M114" s="242"/>
      <c r="N114" s="243"/>
      <c r="O114" s="243"/>
      <c r="P114" s="243"/>
      <c r="Q114" s="243"/>
      <c r="R114" s="243"/>
      <c r="S114" s="243"/>
      <c r="T114" s="24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5" t="s">
        <v>150</v>
      </c>
      <c r="AU114" s="245" t="s">
        <v>90</v>
      </c>
      <c r="AV114" s="14" t="s">
        <v>144</v>
      </c>
      <c r="AW114" s="14" t="s">
        <v>40</v>
      </c>
      <c r="AX114" s="14" t="s">
        <v>88</v>
      </c>
      <c r="AY114" s="245" t="s">
        <v>137</v>
      </c>
    </row>
    <row r="115" s="2" customFormat="1" ht="24.15" customHeight="1">
      <c r="A115" s="41"/>
      <c r="B115" s="42"/>
      <c r="C115" s="204" t="s">
        <v>180</v>
      </c>
      <c r="D115" s="204" t="s">
        <v>139</v>
      </c>
      <c r="E115" s="205" t="s">
        <v>181</v>
      </c>
      <c r="F115" s="206" t="s">
        <v>182</v>
      </c>
      <c r="G115" s="207" t="s">
        <v>163</v>
      </c>
      <c r="H115" s="208">
        <v>4.7999999999999998</v>
      </c>
      <c r="I115" s="209"/>
      <c r="J115" s="210">
        <f>ROUND(I115*H115,2)</f>
        <v>0</v>
      </c>
      <c r="K115" s="206" t="s">
        <v>143</v>
      </c>
      <c r="L115" s="47"/>
      <c r="M115" s="211" t="s">
        <v>32</v>
      </c>
      <c r="N115" s="212" t="s">
        <v>51</v>
      </c>
      <c r="O115" s="87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15" t="s">
        <v>144</v>
      </c>
      <c r="AT115" s="215" t="s">
        <v>139</v>
      </c>
      <c r="AU115" s="215" t="s">
        <v>90</v>
      </c>
      <c r="AY115" s="19" t="s">
        <v>137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9" t="s">
        <v>88</v>
      </c>
      <c r="BK115" s="216">
        <f>ROUND(I115*H115,2)</f>
        <v>0</v>
      </c>
      <c r="BL115" s="19" t="s">
        <v>144</v>
      </c>
      <c r="BM115" s="215" t="s">
        <v>183</v>
      </c>
    </row>
    <row r="116" s="2" customFormat="1">
      <c r="A116" s="41"/>
      <c r="B116" s="42"/>
      <c r="C116" s="43"/>
      <c r="D116" s="217" t="s">
        <v>146</v>
      </c>
      <c r="E116" s="43"/>
      <c r="F116" s="218" t="s">
        <v>184</v>
      </c>
      <c r="G116" s="43"/>
      <c r="H116" s="43"/>
      <c r="I116" s="219"/>
      <c r="J116" s="43"/>
      <c r="K116" s="43"/>
      <c r="L116" s="47"/>
      <c r="M116" s="220"/>
      <c r="N116" s="221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19" t="s">
        <v>146</v>
      </c>
      <c r="AU116" s="19" t="s">
        <v>90</v>
      </c>
    </row>
    <row r="117" s="2" customFormat="1">
      <c r="A117" s="41"/>
      <c r="B117" s="42"/>
      <c r="C117" s="43"/>
      <c r="D117" s="222" t="s">
        <v>148</v>
      </c>
      <c r="E117" s="43"/>
      <c r="F117" s="223" t="s">
        <v>185</v>
      </c>
      <c r="G117" s="43"/>
      <c r="H117" s="43"/>
      <c r="I117" s="219"/>
      <c r="J117" s="43"/>
      <c r="K117" s="43"/>
      <c r="L117" s="47"/>
      <c r="M117" s="220"/>
      <c r="N117" s="221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19" t="s">
        <v>148</v>
      </c>
      <c r="AU117" s="19" t="s">
        <v>90</v>
      </c>
    </row>
    <row r="118" s="13" customFormat="1">
      <c r="A118" s="13"/>
      <c r="B118" s="224"/>
      <c r="C118" s="225"/>
      <c r="D118" s="217" t="s">
        <v>150</v>
      </c>
      <c r="E118" s="226" t="s">
        <v>32</v>
      </c>
      <c r="F118" s="227" t="s">
        <v>93</v>
      </c>
      <c r="G118" s="225"/>
      <c r="H118" s="228">
        <v>4.7999999999999998</v>
      </c>
      <c r="I118" s="229"/>
      <c r="J118" s="225"/>
      <c r="K118" s="225"/>
      <c r="L118" s="230"/>
      <c r="M118" s="231"/>
      <c r="N118" s="232"/>
      <c r="O118" s="232"/>
      <c r="P118" s="232"/>
      <c r="Q118" s="232"/>
      <c r="R118" s="232"/>
      <c r="S118" s="232"/>
      <c r="T118" s="23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4" t="s">
        <v>150</v>
      </c>
      <c r="AU118" s="234" t="s">
        <v>90</v>
      </c>
      <c r="AV118" s="13" t="s">
        <v>90</v>
      </c>
      <c r="AW118" s="13" t="s">
        <v>40</v>
      </c>
      <c r="AX118" s="13" t="s">
        <v>80</v>
      </c>
      <c r="AY118" s="234" t="s">
        <v>137</v>
      </c>
    </row>
    <row r="119" s="14" customFormat="1">
      <c r="A119" s="14"/>
      <c r="B119" s="235"/>
      <c r="C119" s="236"/>
      <c r="D119" s="217" t="s">
        <v>150</v>
      </c>
      <c r="E119" s="237" t="s">
        <v>32</v>
      </c>
      <c r="F119" s="238" t="s">
        <v>152</v>
      </c>
      <c r="G119" s="236"/>
      <c r="H119" s="239">
        <v>4.7999999999999998</v>
      </c>
      <c r="I119" s="240"/>
      <c r="J119" s="236"/>
      <c r="K119" s="236"/>
      <c r="L119" s="241"/>
      <c r="M119" s="242"/>
      <c r="N119" s="243"/>
      <c r="O119" s="243"/>
      <c r="P119" s="243"/>
      <c r="Q119" s="243"/>
      <c r="R119" s="243"/>
      <c r="S119" s="243"/>
      <c r="T119" s="24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5" t="s">
        <v>150</v>
      </c>
      <c r="AU119" s="245" t="s">
        <v>90</v>
      </c>
      <c r="AV119" s="14" t="s">
        <v>144</v>
      </c>
      <c r="AW119" s="14" t="s">
        <v>40</v>
      </c>
      <c r="AX119" s="14" t="s">
        <v>88</v>
      </c>
      <c r="AY119" s="245" t="s">
        <v>137</v>
      </c>
    </row>
    <row r="120" s="2" customFormat="1" ht="33" customHeight="1">
      <c r="A120" s="41"/>
      <c r="B120" s="42"/>
      <c r="C120" s="204" t="s">
        <v>186</v>
      </c>
      <c r="D120" s="204" t="s">
        <v>139</v>
      </c>
      <c r="E120" s="205" t="s">
        <v>187</v>
      </c>
      <c r="F120" s="206" t="s">
        <v>188</v>
      </c>
      <c r="G120" s="207" t="s">
        <v>189</v>
      </c>
      <c r="H120" s="208">
        <v>7.2770000000000001</v>
      </c>
      <c r="I120" s="209"/>
      <c r="J120" s="210">
        <f>ROUND(I120*H120,2)</f>
        <v>0</v>
      </c>
      <c r="K120" s="206" t="s">
        <v>143</v>
      </c>
      <c r="L120" s="47"/>
      <c r="M120" s="211" t="s">
        <v>32</v>
      </c>
      <c r="N120" s="212" t="s">
        <v>51</v>
      </c>
      <c r="O120" s="87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15" t="s">
        <v>144</v>
      </c>
      <c r="AT120" s="215" t="s">
        <v>139</v>
      </c>
      <c r="AU120" s="215" t="s">
        <v>90</v>
      </c>
      <c r="AY120" s="19" t="s">
        <v>137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9" t="s">
        <v>88</v>
      </c>
      <c r="BK120" s="216">
        <f>ROUND(I120*H120,2)</f>
        <v>0</v>
      </c>
      <c r="BL120" s="19" t="s">
        <v>144</v>
      </c>
      <c r="BM120" s="215" t="s">
        <v>190</v>
      </c>
    </row>
    <row r="121" s="2" customFormat="1">
      <c r="A121" s="41"/>
      <c r="B121" s="42"/>
      <c r="C121" s="43"/>
      <c r="D121" s="217" t="s">
        <v>146</v>
      </c>
      <c r="E121" s="43"/>
      <c r="F121" s="218" t="s">
        <v>191</v>
      </c>
      <c r="G121" s="43"/>
      <c r="H121" s="43"/>
      <c r="I121" s="219"/>
      <c r="J121" s="43"/>
      <c r="K121" s="43"/>
      <c r="L121" s="47"/>
      <c r="M121" s="220"/>
      <c r="N121" s="221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19" t="s">
        <v>146</v>
      </c>
      <c r="AU121" s="19" t="s">
        <v>90</v>
      </c>
    </row>
    <row r="122" s="2" customFormat="1">
      <c r="A122" s="41"/>
      <c r="B122" s="42"/>
      <c r="C122" s="43"/>
      <c r="D122" s="222" t="s">
        <v>148</v>
      </c>
      <c r="E122" s="43"/>
      <c r="F122" s="223" t="s">
        <v>192</v>
      </c>
      <c r="G122" s="43"/>
      <c r="H122" s="43"/>
      <c r="I122" s="219"/>
      <c r="J122" s="43"/>
      <c r="K122" s="43"/>
      <c r="L122" s="47"/>
      <c r="M122" s="220"/>
      <c r="N122" s="221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19" t="s">
        <v>148</v>
      </c>
      <c r="AU122" s="19" t="s">
        <v>90</v>
      </c>
    </row>
    <row r="123" s="15" customFormat="1">
      <c r="A123" s="15"/>
      <c r="B123" s="246"/>
      <c r="C123" s="247"/>
      <c r="D123" s="217" t="s">
        <v>150</v>
      </c>
      <c r="E123" s="248" t="s">
        <v>32</v>
      </c>
      <c r="F123" s="249" t="s">
        <v>193</v>
      </c>
      <c r="G123" s="247"/>
      <c r="H123" s="248" t="s">
        <v>32</v>
      </c>
      <c r="I123" s="250"/>
      <c r="J123" s="247"/>
      <c r="K123" s="247"/>
      <c r="L123" s="251"/>
      <c r="M123" s="252"/>
      <c r="N123" s="253"/>
      <c r="O123" s="253"/>
      <c r="P123" s="253"/>
      <c r="Q123" s="253"/>
      <c r="R123" s="253"/>
      <c r="S123" s="253"/>
      <c r="T123" s="254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5" t="s">
        <v>150</v>
      </c>
      <c r="AU123" s="255" t="s">
        <v>90</v>
      </c>
      <c r="AV123" s="15" t="s">
        <v>88</v>
      </c>
      <c r="AW123" s="15" t="s">
        <v>40</v>
      </c>
      <c r="AX123" s="15" t="s">
        <v>80</v>
      </c>
      <c r="AY123" s="255" t="s">
        <v>137</v>
      </c>
    </row>
    <row r="124" s="15" customFormat="1">
      <c r="A124" s="15"/>
      <c r="B124" s="246"/>
      <c r="C124" s="247"/>
      <c r="D124" s="217" t="s">
        <v>150</v>
      </c>
      <c r="E124" s="248" t="s">
        <v>32</v>
      </c>
      <c r="F124" s="249" t="s">
        <v>194</v>
      </c>
      <c r="G124" s="247"/>
      <c r="H124" s="248" t="s">
        <v>32</v>
      </c>
      <c r="I124" s="250"/>
      <c r="J124" s="247"/>
      <c r="K124" s="247"/>
      <c r="L124" s="251"/>
      <c r="M124" s="252"/>
      <c r="N124" s="253"/>
      <c r="O124" s="253"/>
      <c r="P124" s="253"/>
      <c r="Q124" s="253"/>
      <c r="R124" s="253"/>
      <c r="S124" s="253"/>
      <c r="T124" s="254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55" t="s">
        <v>150</v>
      </c>
      <c r="AU124" s="255" t="s">
        <v>90</v>
      </c>
      <c r="AV124" s="15" t="s">
        <v>88</v>
      </c>
      <c r="AW124" s="15" t="s">
        <v>40</v>
      </c>
      <c r="AX124" s="15" t="s">
        <v>80</v>
      </c>
      <c r="AY124" s="255" t="s">
        <v>137</v>
      </c>
    </row>
    <row r="125" s="13" customFormat="1">
      <c r="A125" s="13"/>
      <c r="B125" s="224"/>
      <c r="C125" s="225"/>
      <c r="D125" s="217" t="s">
        <v>150</v>
      </c>
      <c r="E125" s="226" t="s">
        <v>32</v>
      </c>
      <c r="F125" s="227" t="s">
        <v>195</v>
      </c>
      <c r="G125" s="225"/>
      <c r="H125" s="228">
        <v>10.613</v>
      </c>
      <c r="I125" s="229"/>
      <c r="J125" s="225"/>
      <c r="K125" s="225"/>
      <c r="L125" s="230"/>
      <c r="M125" s="231"/>
      <c r="N125" s="232"/>
      <c r="O125" s="232"/>
      <c r="P125" s="232"/>
      <c r="Q125" s="232"/>
      <c r="R125" s="232"/>
      <c r="S125" s="232"/>
      <c r="T125" s="23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4" t="s">
        <v>150</v>
      </c>
      <c r="AU125" s="234" t="s">
        <v>90</v>
      </c>
      <c r="AV125" s="13" t="s">
        <v>90</v>
      </c>
      <c r="AW125" s="13" t="s">
        <v>40</v>
      </c>
      <c r="AX125" s="13" t="s">
        <v>80</v>
      </c>
      <c r="AY125" s="234" t="s">
        <v>137</v>
      </c>
    </row>
    <row r="126" s="13" customFormat="1">
      <c r="A126" s="13"/>
      <c r="B126" s="224"/>
      <c r="C126" s="225"/>
      <c r="D126" s="217" t="s">
        <v>150</v>
      </c>
      <c r="E126" s="226" t="s">
        <v>32</v>
      </c>
      <c r="F126" s="227" t="s">
        <v>196</v>
      </c>
      <c r="G126" s="225"/>
      <c r="H126" s="228">
        <v>12.045999999999999</v>
      </c>
      <c r="I126" s="229"/>
      <c r="J126" s="225"/>
      <c r="K126" s="225"/>
      <c r="L126" s="230"/>
      <c r="M126" s="231"/>
      <c r="N126" s="232"/>
      <c r="O126" s="232"/>
      <c r="P126" s="232"/>
      <c r="Q126" s="232"/>
      <c r="R126" s="232"/>
      <c r="S126" s="232"/>
      <c r="T126" s="23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4" t="s">
        <v>150</v>
      </c>
      <c r="AU126" s="234" t="s">
        <v>90</v>
      </c>
      <c r="AV126" s="13" t="s">
        <v>90</v>
      </c>
      <c r="AW126" s="13" t="s">
        <v>40</v>
      </c>
      <c r="AX126" s="13" t="s">
        <v>80</v>
      </c>
      <c r="AY126" s="234" t="s">
        <v>137</v>
      </c>
    </row>
    <row r="127" s="13" customFormat="1">
      <c r="A127" s="13"/>
      <c r="B127" s="224"/>
      <c r="C127" s="225"/>
      <c r="D127" s="217" t="s">
        <v>150</v>
      </c>
      <c r="E127" s="226" t="s">
        <v>32</v>
      </c>
      <c r="F127" s="227" t="s">
        <v>197</v>
      </c>
      <c r="G127" s="225"/>
      <c r="H127" s="228">
        <v>6.4480000000000004</v>
      </c>
      <c r="I127" s="229"/>
      <c r="J127" s="225"/>
      <c r="K127" s="225"/>
      <c r="L127" s="230"/>
      <c r="M127" s="231"/>
      <c r="N127" s="232"/>
      <c r="O127" s="232"/>
      <c r="P127" s="232"/>
      <c r="Q127" s="232"/>
      <c r="R127" s="232"/>
      <c r="S127" s="232"/>
      <c r="T127" s="23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4" t="s">
        <v>150</v>
      </c>
      <c r="AU127" s="234" t="s">
        <v>90</v>
      </c>
      <c r="AV127" s="13" t="s">
        <v>90</v>
      </c>
      <c r="AW127" s="13" t="s">
        <v>40</v>
      </c>
      <c r="AX127" s="13" t="s">
        <v>80</v>
      </c>
      <c r="AY127" s="234" t="s">
        <v>137</v>
      </c>
    </row>
    <row r="128" s="14" customFormat="1">
      <c r="A128" s="14"/>
      <c r="B128" s="235"/>
      <c r="C128" s="236"/>
      <c r="D128" s="217" t="s">
        <v>150</v>
      </c>
      <c r="E128" s="237" t="s">
        <v>96</v>
      </c>
      <c r="F128" s="238" t="s">
        <v>152</v>
      </c>
      <c r="G128" s="236"/>
      <c r="H128" s="239">
        <v>29.106999999999999</v>
      </c>
      <c r="I128" s="240"/>
      <c r="J128" s="236"/>
      <c r="K128" s="236"/>
      <c r="L128" s="241"/>
      <c r="M128" s="242"/>
      <c r="N128" s="243"/>
      <c r="O128" s="243"/>
      <c r="P128" s="243"/>
      <c r="Q128" s="243"/>
      <c r="R128" s="243"/>
      <c r="S128" s="243"/>
      <c r="T128" s="24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5" t="s">
        <v>150</v>
      </c>
      <c r="AU128" s="245" t="s">
        <v>90</v>
      </c>
      <c r="AV128" s="14" t="s">
        <v>144</v>
      </c>
      <c r="AW128" s="14" t="s">
        <v>40</v>
      </c>
      <c r="AX128" s="14" t="s">
        <v>80</v>
      </c>
      <c r="AY128" s="245" t="s">
        <v>137</v>
      </c>
    </row>
    <row r="129" s="13" customFormat="1">
      <c r="A129" s="13"/>
      <c r="B129" s="224"/>
      <c r="C129" s="225"/>
      <c r="D129" s="217" t="s">
        <v>150</v>
      </c>
      <c r="E129" s="226" t="s">
        <v>32</v>
      </c>
      <c r="F129" s="227" t="s">
        <v>198</v>
      </c>
      <c r="G129" s="225"/>
      <c r="H129" s="228">
        <v>7.2770000000000001</v>
      </c>
      <c r="I129" s="229"/>
      <c r="J129" s="225"/>
      <c r="K129" s="225"/>
      <c r="L129" s="230"/>
      <c r="M129" s="231"/>
      <c r="N129" s="232"/>
      <c r="O129" s="232"/>
      <c r="P129" s="232"/>
      <c r="Q129" s="232"/>
      <c r="R129" s="232"/>
      <c r="S129" s="232"/>
      <c r="T129" s="23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4" t="s">
        <v>150</v>
      </c>
      <c r="AU129" s="234" t="s">
        <v>90</v>
      </c>
      <c r="AV129" s="13" t="s">
        <v>90</v>
      </c>
      <c r="AW129" s="13" t="s">
        <v>40</v>
      </c>
      <c r="AX129" s="13" t="s">
        <v>88</v>
      </c>
      <c r="AY129" s="234" t="s">
        <v>137</v>
      </c>
    </row>
    <row r="130" s="2" customFormat="1" ht="33" customHeight="1">
      <c r="A130" s="41"/>
      <c r="B130" s="42"/>
      <c r="C130" s="204" t="s">
        <v>199</v>
      </c>
      <c r="D130" s="204" t="s">
        <v>139</v>
      </c>
      <c r="E130" s="205" t="s">
        <v>200</v>
      </c>
      <c r="F130" s="206" t="s">
        <v>201</v>
      </c>
      <c r="G130" s="207" t="s">
        <v>189</v>
      </c>
      <c r="H130" s="208">
        <v>14.554</v>
      </c>
      <c r="I130" s="209"/>
      <c r="J130" s="210">
        <f>ROUND(I130*H130,2)</f>
        <v>0</v>
      </c>
      <c r="K130" s="206" t="s">
        <v>143</v>
      </c>
      <c r="L130" s="47"/>
      <c r="M130" s="211" t="s">
        <v>32</v>
      </c>
      <c r="N130" s="212" t="s">
        <v>51</v>
      </c>
      <c r="O130" s="87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15" t="s">
        <v>144</v>
      </c>
      <c r="AT130" s="215" t="s">
        <v>139</v>
      </c>
      <c r="AU130" s="215" t="s">
        <v>90</v>
      </c>
      <c r="AY130" s="19" t="s">
        <v>137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9" t="s">
        <v>88</v>
      </c>
      <c r="BK130" s="216">
        <f>ROUND(I130*H130,2)</f>
        <v>0</v>
      </c>
      <c r="BL130" s="19" t="s">
        <v>144</v>
      </c>
      <c r="BM130" s="215" t="s">
        <v>202</v>
      </c>
    </row>
    <row r="131" s="2" customFormat="1">
      <c r="A131" s="41"/>
      <c r="B131" s="42"/>
      <c r="C131" s="43"/>
      <c r="D131" s="217" t="s">
        <v>146</v>
      </c>
      <c r="E131" s="43"/>
      <c r="F131" s="218" t="s">
        <v>203</v>
      </c>
      <c r="G131" s="43"/>
      <c r="H131" s="43"/>
      <c r="I131" s="219"/>
      <c r="J131" s="43"/>
      <c r="K131" s="43"/>
      <c r="L131" s="47"/>
      <c r="M131" s="220"/>
      <c r="N131" s="221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19" t="s">
        <v>146</v>
      </c>
      <c r="AU131" s="19" t="s">
        <v>90</v>
      </c>
    </row>
    <row r="132" s="2" customFormat="1">
      <c r="A132" s="41"/>
      <c r="B132" s="42"/>
      <c r="C132" s="43"/>
      <c r="D132" s="222" t="s">
        <v>148</v>
      </c>
      <c r="E132" s="43"/>
      <c r="F132" s="223" t="s">
        <v>204</v>
      </c>
      <c r="G132" s="43"/>
      <c r="H132" s="43"/>
      <c r="I132" s="219"/>
      <c r="J132" s="43"/>
      <c r="K132" s="43"/>
      <c r="L132" s="47"/>
      <c r="M132" s="220"/>
      <c r="N132" s="221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19" t="s">
        <v>148</v>
      </c>
      <c r="AU132" s="19" t="s">
        <v>90</v>
      </c>
    </row>
    <row r="133" s="13" customFormat="1">
      <c r="A133" s="13"/>
      <c r="B133" s="224"/>
      <c r="C133" s="225"/>
      <c r="D133" s="217" t="s">
        <v>150</v>
      </c>
      <c r="E133" s="226" t="s">
        <v>32</v>
      </c>
      <c r="F133" s="227" t="s">
        <v>205</v>
      </c>
      <c r="G133" s="225"/>
      <c r="H133" s="228">
        <v>14.554</v>
      </c>
      <c r="I133" s="229"/>
      <c r="J133" s="225"/>
      <c r="K133" s="225"/>
      <c r="L133" s="230"/>
      <c r="M133" s="231"/>
      <c r="N133" s="232"/>
      <c r="O133" s="232"/>
      <c r="P133" s="232"/>
      <c r="Q133" s="232"/>
      <c r="R133" s="232"/>
      <c r="S133" s="232"/>
      <c r="T133" s="23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4" t="s">
        <v>150</v>
      </c>
      <c r="AU133" s="234" t="s">
        <v>90</v>
      </c>
      <c r="AV133" s="13" t="s">
        <v>90</v>
      </c>
      <c r="AW133" s="13" t="s">
        <v>40</v>
      </c>
      <c r="AX133" s="13" t="s">
        <v>80</v>
      </c>
      <c r="AY133" s="234" t="s">
        <v>137</v>
      </c>
    </row>
    <row r="134" s="14" customFormat="1">
      <c r="A134" s="14"/>
      <c r="B134" s="235"/>
      <c r="C134" s="236"/>
      <c r="D134" s="217" t="s">
        <v>150</v>
      </c>
      <c r="E134" s="237" t="s">
        <v>32</v>
      </c>
      <c r="F134" s="238" t="s">
        <v>152</v>
      </c>
      <c r="G134" s="236"/>
      <c r="H134" s="239">
        <v>14.554</v>
      </c>
      <c r="I134" s="240"/>
      <c r="J134" s="236"/>
      <c r="K134" s="236"/>
      <c r="L134" s="241"/>
      <c r="M134" s="242"/>
      <c r="N134" s="243"/>
      <c r="O134" s="243"/>
      <c r="P134" s="243"/>
      <c r="Q134" s="243"/>
      <c r="R134" s="243"/>
      <c r="S134" s="243"/>
      <c r="T134" s="24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5" t="s">
        <v>150</v>
      </c>
      <c r="AU134" s="245" t="s">
        <v>90</v>
      </c>
      <c r="AV134" s="14" t="s">
        <v>144</v>
      </c>
      <c r="AW134" s="14" t="s">
        <v>40</v>
      </c>
      <c r="AX134" s="14" t="s">
        <v>88</v>
      </c>
      <c r="AY134" s="245" t="s">
        <v>137</v>
      </c>
    </row>
    <row r="135" s="2" customFormat="1" ht="33" customHeight="1">
      <c r="A135" s="41"/>
      <c r="B135" s="42"/>
      <c r="C135" s="204" t="s">
        <v>206</v>
      </c>
      <c r="D135" s="204" t="s">
        <v>139</v>
      </c>
      <c r="E135" s="205" t="s">
        <v>207</v>
      </c>
      <c r="F135" s="206" t="s">
        <v>208</v>
      </c>
      <c r="G135" s="207" t="s">
        <v>189</v>
      </c>
      <c r="H135" s="208">
        <v>7.2770000000000001</v>
      </c>
      <c r="I135" s="209"/>
      <c r="J135" s="210">
        <f>ROUND(I135*H135,2)</f>
        <v>0</v>
      </c>
      <c r="K135" s="206" t="s">
        <v>143</v>
      </c>
      <c r="L135" s="47"/>
      <c r="M135" s="211" t="s">
        <v>32</v>
      </c>
      <c r="N135" s="212" t="s">
        <v>51</v>
      </c>
      <c r="O135" s="87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4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15" t="s">
        <v>144</v>
      </c>
      <c r="AT135" s="215" t="s">
        <v>139</v>
      </c>
      <c r="AU135" s="215" t="s">
        <v>90</v>
      </c>
      <c r="AY135" s="19" t="s">
        <v>137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9" t="s">
        <v>88</v>
      </c>
      <c r="BK135" s="216">
        <f>ROUND(I135*H135,2)</f>
        <v>0</v>
      </c>
      <c r="BL135" s="19" t="s">
        <v>144</v>
      </c>
      <c r="BM135" s="215" t="s">
        <v>209</v>
      </c>
    </row>
    <row r="136" s="2" customFormat="1">
      <c r="A136" s="41"/>
      <c r="B136" s="42"/>
      <c r="C136" s="43"/>
      <c r="D136" s="217" t="s">
        <v>146</v>
      </c>
      <c r="E136" s="43"/>
      <c r="F136" s="218" t="s">
        <v>210</v>
      </c>
      <c r="G136" s="43"/>
      <c r="H136" s="43"/>
      <c r="I136" s="219"/>
      <c r="J136" s="43"/>
      <c r="K136" s="43"/>
      <c r="L136" s="47"/>
      <c r="M136" s="220"/>
      <c r="N136" s="221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19" t="s">
        <v>146</v>
      </c>
      <c r="AU136" s="19" t="s">
        <v>90</v>
      </c>
    </row>
    <row r="137" s="2" customFormat="1">
      <c r="A137" s="41"/>
      <c r="B137" s="42"/>
      <c r="C137" s="43"/>
      <c r="D137" s="222" t="s">
        <v>148</v>
      </c>
      <c r="E137" s="43"/>
      <c r="F137" s="223" t="s">
        <v>211</v>
      </c>
      <c r="G137" s="43"/>
      <c r="H137" s="43"/>
      <c r="I137" s="219"/>
      <c r="J137" s="43"/>
      <c r="K137" s="43"/>
      <c r="L137" s="47"/>
      <c r="M137" s="220"/>
      <c r="N137" s="221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19" t="s">
        <v>148</v>
      </c>
      <c r="AU137" s="19" t="s">
        <v>90</v>
      </c>
    </row>
    <row r="138" s="13" customFormat="1">
      <c r="A138" s="13"/>
      <c r="B138" s="224"/>
      <c r="C138" s="225"/>
      <c r="D138" s="217" t="s">
        <v>150</v>
      </c>
      <c r="E138" s="226" t="s">
        <v>32</v>
      </c>
      <c r="F138" s="227" t="s">
        <v>198</v>
      </c>
      <c r="G138" s="225"/>
      <c r="H138" s="228">
        <v>7.2770000000000001</v>
      </c>
      <c r="I138" s="229"/>
      <c r="J138" s="225"/>
      <c r="K138" s="225"/>
      <c r="L138" s="230"/>
      <c r="M138" s="231"/>
      <c r="N138" s="232"/>
      <c r="O138" s="232"/>
      <c r="P138" s="232"/>
      <c r="Q138" s="232"/>
      <c r="R138" s="232"/>
      <c r="S138" s="232"/>
      <c r="T138" s="23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4" t="s">
        <v>150</v>
      </c>
      <c r="AU138" s="234" t="s">
        <v>90</v>
      </c>
      <c r="AV138" s="13" t="s">
        <v>90</v>
      </c>
      <c r="AW138" s="13" t="s">
        <v>40</v>
      </c>
      <c r="AX138" s="13" t="s">
        <v>80</v>
      </c>
      <c r="AY138" s="234" t="s">
        <v>137</v>
      </c>
    </row>
    <row r="139" s="14" customFormat="1">
      <c r="A139" s="14"/>
      <c r="B139" s="235"/>
      <c r="C139" s="236"/>
      <c r="D139" s="217" t="s">
        <v>150</v>
      </c>
      <c r="E139" s="237" t="s">
        <v>32</v>
      </c>
      <c r="F139" s="238" t="s">
        <v>152</v>
      </c>
      <c r="G139" s="236"/>
      <c r="H139" s="239">
        <v>7.2770000000000001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5" t="s">
        <v>150</v>
      </c>
      <c r="AU139" s="245" t="s">
        <v>90</v>
      </c>
      <c r="AV139" s="14" t="s">
        <v>144</v>
      </c>
      <c r="AW139" s="14" t="s">
        <v>40</v>
      </c>
      <c r="AX139" s="14" t="s">
        <v>88</v>
      </c>
      <c r="AY139" s="245" t="s">
        <v>137</v>
      </c>
    </row>
    <row r="140" s="2" customFormat="1" ht="21.75" customHeight="1">
      <c r="A140" s="41"/>
      <c r="B140" s="42"/>
      <c r="C140" s="204" t="s">
        <v>212</v>
      </c>
      <c r="D140" s="204" t="s">
        <v>139</v>
      </c>
      <c r="E140" s="205" t="s">
        <v>213</v>
      </c>
      <c r="F140" s="206" t="s">
        <v>214</v>
      </c>
      <c r="G140" s="207" t="s">
        <v>215</v>
      </c>
      <c r="H140" s="208">
        <v>72.766000000000005</v>
      </c>
      <c r="I140" s="209"/>
      <c r="J140" s="210">
        <f>ROUND(I140*H140,2)</f>
        <v>0</v>
      </c>
      <c r="K140" s="206" t="s">
        <v>143</v>
      </c>
      <c r="L140" s="47"/>
      <c r="M140" s="211" t="s">
        <v>32</v>
      </c>
      <c r="N140" s="212" t="s">
        <v>51</v>
      </c>
      <c r="O140" s="87"/>
      <c r="P140" s="213">
        <f>O140*H140</f>
        <v>0</v>
      </c>
      <c r="Q140" s="213">
        <v>0.00084000000000000003</v>
      </c>
      <c r="R140" s="213">
        <f>Q140*H140</f>
        <v>0.061123440000000008</v>
      </c>
      <c r="S140" s="213">
        <v>0</v>
      </c>
      <c r="T140" s="214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15" t="s">
        <v>144</v>
      </c>
      <c r="AT140" s="215" t="s">
        <v>139</v>
      </c>
      <c r="AU140" s="215" t="s">
        <v>90</v>
      </c>
      <c r="AY140" s="19" t="s">
        <v>137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9" t="s">
        <v>88</v>
      </c>
      <c r="BK140" s="216">
        <f>ROUND(I140*H140,2)</f>
        <v>0</v>
      </c>
      <c r="BL140" s="19" t="s">
        <v>144</v>
      </c>
      <c r="BM140" s="215" t="s">
        <v>216</v>
      </c>
    </row>
    <row r="141" s="2" customFormat="1">
      <c r="A141" s="41"/>
      <c r="B141" s="42"/>
      <c r="C141" s="43"/>
      <c r="D141" s="217" t="s">
        <v>146</v>
      </c>
      <c r="E141" s="43"/>
      <c r="F141" s="218" t="s">
        <v>217</v>
      </c>
      <c r="G141" s="43"/>
      <c r="H141" s="43"/>
      <c r="I141" s="219"/>
      <c r="J141" s="43"/>
      <c r="K141" s="43"/>
      <c r="L141" s="47"/>
      <c r="M141" s="220"/>
      <c r="N141" s="221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19" t="s">
        <v>146</v>
      </c>
      <c r="AU141" s="19" t="s">
        <v>90</v>
      </c>
    </row>
    <row r="142" s="2" customFormat="1">
      <c r="A142" s="41"/>
      <c r="B142" s="42"/>
      <c r="C142" s="43"/>
      <c r="D142" s="222" t="s">
        <v>148</v>
      </c>
      <c r="E142" s="43"/>
      <c r="F142" s="223" t="s">
        <v>218</v>
      </c>
      <c r="G142" s="43"/>
      <c r="H142" s="43"/>
      <c r="I142" s="219"/>
      <c r="J142" s="43"/>
      <c r="K142" s="43"/>
      <c r="L142" s="47"/>
      <c r="M142" s="220"/>
      <c r="N142" s="221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19" t="s">
        <v>148</v>
      </c>
      <c r="AU142" s="19" t="s">
        <v>90</v>
      </c>
    </row>
    <row r="143" s="15" customFormat="1">
      <c r="A143" s="15"/>
      <c r="B143" s="246"/>
      <c r="C143" s="247"/>
      <c r="D143" s="217" t="s">
        <v>150</v>
      </c>
      <c r="E143" s="248" t="s">
        <v>32</v>
      </c>
      <c r="F143" s="249" t="s">
        <v>193</v>
      </c>
      <c r="G143" s="247"/>
      <c r="H143" s="248" t="s">
        <v>32</v>
      </c>
      <c r="I143" s="250"/>
      <c r="J143" s="247"/>
      <c r="K143" s="247"/>
      <c r="L143" s="251"/>
      <c r="M143" s="252"/>
      <c r="N143" s="253"/>
      <c r="O143" s="253"/>
      <c r="P143" s="253"/>
      <c r="Q143" s="253"/>
      <c r="R143" s="253"/>
      <c r="S143" s="253"/>
      <c r="T143" s="254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55" t="s">
        <v>150</v>
      </c>
      <c r="AU143" s="255" t="s">
        <v>90</v>
      </c>
      <c r="AV143" s="15" t="s">
        <v>88</v>
      </c>
      <c r="AW143" s="15" t="s">
        <v>40</v>
      </c>
      <c r="AX143" s="15" t="s">
        <v>80</v>
      </c>
      <c r="AY143" s="255" t="s">
        <v>137</v>
      </c>
    </row>
    <row r="144" s="15" customFormat="1">
      <c r="A144" s="15"/>
      <c r="B144" s="246"/>
      <c r="C144" s="247"/>
      <c r="D144" s="217" t="s">
        <v>150</v>
      </c>
      <c r="E144" s="248" t="s">
        <v>32</v>
      </c>
      <c r="F144" s="249" t="s">
        <v>194</v>
      </c>
      <c r="G144" s="247"/>
      <c r="H144" s="248" t="s">
        <v>32</v>
      </c>
      <c r="I144" s="250"/>
      <c r="J144" s="247"/>
      <c r="K144" s="247"/>
      <c r="L144" s="251"/>
      <c r="M144" s="252"/>
      <c r="N144" s="253"/>
      <c r="O144" s="253"/>
      <c r="P144" s="253"/>
      <c r="Q144" s="253"/>
      <c r="R144" s="253"/>
      <c r="S144" s="253"/>
      <c r="T144" s="254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55" t="s">
        <v>150</v>
      </c>
      <c r="AU144" s="255" t="s">
        <v>90</v>
      </c>
      <c r="AV144" s="15" t="s">
        <v>88</v>
      </c>
      <c r="AW144" s="15" t="s">
        <v>40</v>
      </c>
      <c r="AX144" s="15" t="s">
        <v>80</v>
      </c>
      <c r="AY144" s="255" t="s">
        <v>137</v>
      </c>
    </row>
    <row r="145" s="13" customFormat="1">
      <c r="A145" s="13"/>
      <c r="B145" s="224"/>
      <c r="C145" s="225"/>
      <c r="D145" s="217" t="s">
        <v>150</v>
      </c>
      <c r="E145" s="226" t="s">
        <v>32</v>
      </c>
      <c r="F145" s="227" t="s">
        <v>219</v>
      </c>
      <c r="G145" s="225"/>
      <c r="H145" s="228">
        <v>26.532</v>
      </c>
      <c r="I145" s="229"/>
      <c r="J145" s="225"/>
      <c r="K145" s="225"/>
      <c r="L145" s="230"/>
      <c r="M145" s="231"/>
      <c r="N145" s="232"/>
      <c r="O145" s="232"/>
      <c r="P145" s="232"/>
      <c r="Q145" s="232"/>
      <c r="R145" s="232"/>
      <c r="S145" s="232"/>
      <c r="T145" s="23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4" t="s">
        <v>150</v>
      </c>
      <c r="AU145" s="234" t="s">
        <v>90</v>
      </c>
      <c r="AV145" s="13" t="s">
        <v>90</v>
      </c>
      <c r="AW145" s="13" t="s">
        <v>40</v>
      </c>
      <c r="AX145" s="13" t="s">
        <v>80</v>
      </c>
      <c r="AY145" s="234" t="s">
        <v>137</v>
      </c>
    </row>
    <row r="146" s="13" customFormat="1">
      <c r="A146" s="13"/>
      <c r="B146" s="224"/>
      <c r="C146" s="225"/>
      <c r="D146" s="217" t="s">
        <v>150</v>
      </c>
      <c r="E146" s="226" t="s">
        <v>32</v>
      </c>
      <c r="F146" s="227" t="s">
        <v>220</v>
      </c>
      <c r="G146" s="225"/>
      <c r="H146" s="228">
        <v>30.114000000000001</v>
      </c>
      <c r="I146" s="229"/>
      <c r="J146" s="225"/>
      <c r="K146" s="225"/>
      <c r="L146" s="230"/>
      <c r="M146" s="231"/>
      <c r="N146" s="232"/>
      <c r="O146" s="232"/>
      <c r="P146" s="232"/>
      <c r="Q146" s="232"/>
      <c r="R146" s="232"/>
      <c r="S146" s="232"/>
      <c r="T146" s="23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4" t="s">
        <v>150</v>
      </c>
      <c r="AU146" s="234" t="s">
        <v>90</v>
      </c>
      <c r="AV146" s="13" t="s">
        <v>90</v>
      </c>
      <c r="AW146" s="13" t="s">
        <v>40</v>
      </c>
      <c r="AX146" s="13" t="s">
        <v>80</v>
      </c>
      <c r="AY146" s="234" t="s">
        <v>137</v>
      </c>
    </row>
    <row r="147" s="13" customFormat="1">
      <c r="A147" s="13"/>
      <c r="B147" s="224"/>
      <c r="C147" s="225"/>
      <c r="D147" s="217" t="s">
        <v>150</v>
      </c>
      <c r="E147" s="226" t="s">
        <v>32</v>
      </c>
      <c r="F147" s="227" t="s">
        <v>221</v>
      </c>
      <c r="G147" s="225"/>
      <c r="H147" s="228">
        <v>16.120000000000001</v>
      </c>
      <c r="I147" s="229"/>
      <c r="J147" s="225"/>
      <c r="K147" s="225"/>
      <c r="L147" s="230"/>
      <c r="M147" s="231"/>
      <c r="N147" s="232"/>
      <c r="O147" s="232"/>
      <c r="P147" s="232"/>
      <c r="Q147" s="232"/>
      <c r="R147" s="232"/>
      <c r="S147" s="232"/>
      <c r="T147" s="23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4" t="s">
        <v>150</v>
      </c>
      <c r="AU147" s="234" t="s">
        <v>90</v>
      </c>
      <c r="AV147" s="13" t="s">
        <v>90</v>
      </c>
      <c r="AW147" s="13" t="s">
        <v>40</v>
      </c>
      <c r="AX147" s="13" t="s">
        <v>80</v>
      </c>
      <c r="AY147" s="234" t="s">
        <v>137</v>
      </c>
    </row>
    <row r="148" s="14" customFormat="1">
      <c r="A148" s="14"/>
      <c r="B148" s="235"/>
      <c r="C148" s="236"/>
      <c r="D148" s="217" t="s">
        <v>150</v>
      </c>
      <c r="E148" s="237" t="s">
        <v>98</v>
      </c>
      <c r="F148" s="238" t="s">
        <v>152</v>
      </c>
      <c r="G148" s="236"/>
      <c r="H148" s="239">
        <v>72.766000000000005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5" t="s">
        <v>150</v>
      </c>
      <c r="AU148" s="245" t="s">
        <v>90</v>
      </c>
      <c r="AV148" s="14" t="s">
        <v>144</v>
      </c>
      <c r="AW148" s="14" t="s">
        <v>40</v>
      </c>
      <c r="AX148" s="14" t="s">
        <v>88</v>
      </c>
      <c r="AY148" s="245" t="s">
        <v>137</v>
      </c>
    </row>
    <row r="149" s="2" customFormat="1" ht="24.15" customHeight="1">
      <c r="A149" s="41"/>
      <c r="B149" s="42"/>
      <c r="C149" s="204" t="s">
        <v>222</v>
      </c>
      <c r="D149" s="204" t="s">
        <v>139</v>
      </c>
      <c r="E149" s="205" t="s">
        <v>223</v>
      </c>
      <c r="F149" s="206" t="s">
        <v>224</v>
      </c>
      <c r="G149" s="207" t="s">
        <v>215</v>
      </c>
      <c r="H149" s="208">
        <v>72.766000000000005</v>
      </c>
      <c r="I149" s="209"/>
      <c r="J149" s="210">
        <f>ROUND(I149*H149,2)</f>
        <v>0</v>
      </c>
      <c r="K149" s="206" t="s">
        <v>143</v>
      </c>
      <c r="L149" s="47"/>
      <c r="M149" s="211" t="s">
        <v>32</v>
      </c>
      <c r="N149" s="212" t="s">
        <v>51</v>
      </c>
      <c r="O149" s="87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15" t="s">
        <v>144</v>
      </c>
      <c r="AT149" s="215" t="s">
        <v>139</v>
      </c>
      <c r="AU149" s="215" t="s">
        <v>90</v>
      </c>
      <c r="AY149" s="19" t="s">
        <v>137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9" t="s">
        <v>88</v>
      </c>
      <c r="BK149" s="216">
        <f>ROUND(I149*H149,2)</f>
        <v>0</v>
      </c>
      <c r="BL149" s="19" t="s">
        <v>144</v>
      </c>
      <c r="BM149" s="215" t="s">
        <v>225</v>
      </c>
    </row>
    <row r="150" s="2" customFormat="1">
      <c r="A150" s="41"/>
      <c r="B150" s="42"/>
      <c r="C150" s="43"/>
      <c r="D150" s="217" t="s">
        <v>146</v>
      </c>
      <c r="E150" s="43"/>
      <c r="F150" s="218" t="s">
        <v>226</v>
      </c>
      <c r="G150" s="43"/>
      <c r="H150" s="43"/>
      <c r="I150" s="219"/>
      <c r="J150" s="43"/>
      <c r="K150" s="43"/>
      <c r="L150" s="47"/>
      <c r="M150" s="220"/>
      <c r="N150" s="221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19" t="s">
        <v>146</v>
      </c>
      <c r="AU150" s="19" t="s">
        <v>90</v>
      </c>
    </row>
    <row r="151" s="2" customFormat="1">
      <c r="A151" s="41"/>
      <c r="B151" s="42"/>
      <c r="C151" s="43"/>
      <c r="D151" s="222" t="s">
        <v>148</v>
      </c>
      <c r="E151" s="43"/>
      <c r="F151" s="223" t="s">
        <v>227</v>
      </c>
      <c r="G151" s="43"/>
      <c r="H151" s="43"/>
      <c r="I151" s="219"/>
      <c r="J151" s="43"/>
      <c r="K151" s="43"/>
      <c r="L151" s="47"/>
      <c r="M151" s="220"/>
      <c r="N151" s="221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19" t="s">
        <v>148</v>
      </c>
      <c r="AU151" s="19" t="s">
        <v>90</v>
      </c>
    </row>
    <row r="152" s="13" customFormat="1">
      <c r="A152" s="13"/>
      <c r="B152" s="224"/>
      <c r="C152" s="225"/>
      <c r="D152" s="217" t="s">
        <v>150</v>
      </c>
      <c r="E152" s="226" t="s">
        <v>32</v>
      </c>
      <c r="F152" s="227" t="s">
        <v>98</v>
      </c>
      <c r="G152" s="225"/>
      <c r="H152" s="228">
        <v>72.766000000000005</v>
      </c>
      <c r="I152" s="229"/>
      <c r="J152" s="225"/>
      <c r="K152" s="225"/>
      <c r="L152" s="230"/>
      <c r="M152" s="231"/>
      <c r="N152" s="232"/>
      <c r="O152" s="232"/>
      <c r="P152" s="232"/>
      <c r="Q152" s="232"/>
      <c r="R152" s="232"/>
      <c r="S152" s="232"/>
      <c r="T152" s="23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4" t="s">
        <v>150</v>
      </c>
      <c r="AU152" s="234" t="s">
        <v>90</v>
      </c>
      <c r="AV152" s="13" t="s">
        <v>90</v>
      </c>
      <c r="AW152" s="13" t="s">
        <v>40</v>
      </c>
      <c r="AX152" s="13" t="s">
        <v>80</v>
      </c>
      <c r="AY152" s="234" t="s">
        <v>137</v>
      </c>
    </row>
    <row r="153" s="14" customFormat="1">
      <c r="A153" s="14"/>
      <c r="B153" s="235"/>
      <c r="C153" s="236"/>
      <c r="D153" s="217" t="s">
        <v>150</v>
      </c>
      <c r="E153" s="237" t="s">
        <v>32</v>
      </c>
      <c r="F153" s="238" t="s">
        <v>152</v>
      </c>
      <c r="G153" s="236"/>
      <c r="H153" s="239">
        <v>72.766000000000005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5" t="s">
        <v>150</v>
      </c>
      <c r="AU153" s="245" t="s">
        <v>90</v>
      </c>
      <c r="AV153" s="14" t="s">
        <v>144</v>
      </c>
      <c r="AW153" s="14" t="s">
        <v>40</v>
      </c>
      <c r="AX153" s="14" t="s">
        <v>88</v>
      </c>
      <c r="AY153" s="245" t="s">
        <v>137</v>
      </c>
    </row>
    <row r="154" s="2" customFormat="1" ht="37.8" customHeight="1">
      <c r="A154" s="41"/>
      <c r="B154" s="42"/>
      <c r="C154" s="204" t="s">
        <v>8</v>
      </c>
      <c r="D154" s="204" t="s">
        <v>139</v>
      </c>
      <c r="E154" s="205" t="s">
        <v>228</v>
      </c>
      <c r="F154" s="206" t="s">
        <v>229</v>
      </c>
      <c r="G154" s="207" t="s">
        <v>189</v>
      </c>
      <c r="H154" s="208">
        <v>2.7080000000000002</v>
      </c>
      <c r="I154" s="209"/>
      <c r="J154" s="210">
        <f>ROUND(I154*H154,2)</f>
        <v>0</v>
      </c>
      <c r="K154" s="206" t="s">
        <v>143</v>
      </c>
      <c r="L154" s="47"/>
      <c r="M154" s="211" t="s">
        <v>32</v>
      </c>
      <c r="N154" s="212" t="s">
        <v>51</v>
      </c>
      <c r="O154" s="87"/>
      <c r="P154" s="213">
        <f>O154*H154</f>
        <v>0</v>
      </c>
      <c r="Q154" s="213">
        <v>0</v>
      </c>
      <c r="R154" s="213">
        <f>Q154*H154</f>
        <v>0</v>
      </c>
      <c r="S154" s="213">
        <v>0</v>
      </c>
      <c r="T154" s="214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15" t="s">
        <v>144</v>
      </c>
      <c r="AT154" s="215" t="s">
        <v>139</v>
      </c>
      <c r="AU154" s="215" t="s">
        <v>90</v>
      </c>
      <c r="AY154" s="19" t="s">
        <v>137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9" t="s">
        <v>88</v>
      </c>
      <c r="BK154" s="216">
        <f>ROUND(I154*H154,2)</f>
        <v>0</v>
      </c>
      <c r="BL154" s="19" t="s">
        <v>144</v>
      </c>
      <c r="BM154" s="215" t="s">
        <v>230</v>
      </c>
    </row>
    <row r="155" s="2" customFormat="1">
      <c r="A155" s="41"/>
      <c r="B155" s="42"/>
      <c r="C155" s="43"/>
      <c r="D155" s="217" t="s">
        <v>146</v>
      </c>
      <c r="E155" s="43"/>
      <c r="F155" s="218" t="s">
        <v>231</v>
      </c>
      <c r="G155" s="43"/>
      <c r="H155" s="43"/>
      <c r="I155" s="219"/>
      <c r="J155" s="43"/>
      <c r="K155" s="43"/>
      <c r="L155" s="47"/>
      <c r="M155" s="220"/>
      <c r="N155" s="221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19" t="s">
        <v>146</v>
      </c>
      <c r="AU155" s="19" t="s">
        <v>90</v>
      </c>
    </row>
    <row r="156" s="2" customFormat="1">
      <c r="A156" s="41"/>
      <c r="B156" s="42"/>
      <c r="C156" s="43"/>
      <c r="D156" s="222" t="s">
        <v>148</v>
      </c>
      <c r="E156" s="43"/>
      <c r="F156" s="223" t="s">
        <v>232</v>
      </c>
      <c r="G156" s="43"/>
      <c r="H156" s="43"/>
      <c r="I156" s="219"/>
      <c r="J156" s="43"/>
      <c r="K156" s="43"/>
      <c r="L156" s="47"/>
      <c r="M156" s="220"/>
      <c r="N156" s="221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19" t="s">
        <v>148</v>
      </c>
      <c r="AU156" s="19" t="s">
        <v>90</v>
      </c>
    </row>
    <row r="157" s="13" customFormat="1">
      <c r="A157" s="13"/>
      <c r="B157" s="224"/>
      <c r="C157" s="225"/>
      <c r="D157" s="217" t="s">
        <v>150</v>
      </c>
      <c r="E157" s="226" t="s">
        <v>32</v>
      </c>
      <c r="F157" s="227" t="s">
        <v>233</v>
      </c>
      <c r="G157" s="225"/>
      <c r="H157" s="228">
        <v>2.7080000000000002</v>
      </c>
      <c r="I157" s="229"/>
      <c r="J157" s="225"/>
      <c r="K157" s="225"/>
      <c r="L157" s="230"/>
      <c r="M157" s="231"/>
      <c r="N157" s="232"/>
      <c r="O157" s="232"/>
      <c r="P157" s="232"/>
      <c r="Q157" s="232"/>
      <c r="R157" s="232"/>
      <c r="S157" s="232"/>
      <c r="T157" s="23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4" t="s">
        <v>150</v>
      </c>
      <c r="AU157" s="234" t="s">
        <v>90</v>
      </c>
      <c r="AV157" s="13" t="s">
        <v>90</v>
      </c>
      <c r="AW157" s="13" t="s">
        <v>40</v>
      </c>
      <c r="AX157" s="13" t="s">
        <v>80</v>
      </c>
      <c r="AY157" s="234" t="s">
        <v>137</v>
      </c>
    </row>
    <row r="158" s="14" customFormat="1">
      <c r="A158" s="14"/>
      <c r="B158" s="235"/>
      <c r="C158" s="236"/>
      <c r="D158" s="217" t="s">
        <v>150</v>
      </c>
      <c r="E158" s="237" t="s">
        <v>32</v>
      </c>
      <c r="F158" s="238" t="s">
        <v>152</v>
      </c>
      <c r="G158" s="236"/>
      <c r="H158" s="239">
        <v>2.7080000000000002</v>
      </c>
      <c r="I158" s="240"/>
      <c r="J158" s="236"/>
      <c r="K158" s="236"/>
      <c r="L158" s="241"/>
      <c r="M158" s="242"/>
      <c r="N158" s="243"/>
      <c r="O158" s="243"/>
      <c r="P158" s="243"/>
      <c r="Q158" s="243"/>
      <c r="R158" s="243"/>
      <c r="S158" s="243"/>
      <c r="T158" s="24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5" t="s">
        <v>150</v>
      </c>
      <c r="AU158" s="245" t="s">
        <v>90</v>
      </c>
      <c r="AV158" s="14" t="s">
        <v>144</v>
      </c>
      <c r="AW158" s="14" t="s">
        <v>40</v>
      </c>
      <c r="AX158" s="14" t="s">
        <v>88</v>
      </c>
      <c r="AY158" s="245" t="s">
        <v>137</v>
      </c>
    </row>
    <row r="159" s="2" customFormat="1" ht="37.8" customHeight="1">
      <c r="A159" s="41"/>
      <c r="B159" s="42"/>
      <c r="C159" s="204" t="s">
        <v>234</v>
      </c>
      <c r="D159" s="204" t="s">
        <v>139</v>
      </c>
      <c r="E159" s="205" t="s">
        <v>235</v>
      </c>
      <c r="F159" s="206" t="s">
        <v>236</v>
      </c>
      <c r="G159" s="207" t="s">
        <v>189</v>
      </c>
      <c r="H159" s="208">
        <v>8.1229999999999993</v>
      </c>
      <c r="I159" s="209"/>
      <c r="J159" s="210">
        <f>ROUND(I159*H159,2)</f>
        <v>0</v>
      </c>
      <c r="K159" s="206" t="s">
        <v>143</v>
      </c>
      <c r="L159" s="47"/>
      <c r="M159" s="211" t="s">
        <v>32</v>
      </c>
      <c r="N159" s="212" t="s">
        <v>51</v>
      </c>
      <c r="O159" s="87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15" t="s">
        <v>144</v>
      </c>
      <c r="AT159" s="215" t="s">
        <v>139</v>
      </c>
      <c r="AU159" s="215" t="s">
        <v>90</v>
      </c>
      <c r="AY159" s="19" t="s">
        <v>137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9" t="s">
        <v>88</v>
      </c>
      <c r="BK159" s="216">
        <f>ROUND(I159*H159,2)</f>
        <v>0</v>
      </c>
      <c r="BL159" s="19" t="s">
        <v>144</v>
      </c>
      <c r="BM159" s="215" t="s">
        <v>237</v>
      </c>
    </row>
    <row r="160" s="2" customFormat="1">
      <c r="A160" s="41"/>
      <c r="B160" s="42"/>
      <c r="C160" s="43"/>
      <c r="D160" s="217" t="s">
        <v>146</v>
      </c>
      <c r="E160" s="43"/>
      <c r="F160" s="218" t="s">
        <v>238</v>
      </c>
      <c r="G160" s="43"/>
      <c r="H160" s="43"/>
      <c r="I160" s="219"/>
      <c r="J160" s="43"/>
      <c r="K160" s="43"/>
      <c r="L160" s="47"/>
      <c r="M160" s="220"/>
      <c r="N160" s="221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19" t="s">
        <v>146</v>
      </c>
      <c r="AU160" s="19" t="s">
        <v>90</v>
      </c>
    </row>
    <row r="161" s="2" customFormat="1">
      <c r="A161" s="41"/>
      <c r="B161" s="42"/>
      <c r="C161" s="43"/>
      <c r="D161" s="222" t="s">
        <v>148</v>
      </c>
      <c r="E161" s="43"/>
      <c r="F161" s="223" t="s">
        <v>239</v>
      </c>
      <c r="G161" s="43"/>
      <c r="H161" s="43"/>
      <c r="I161" s="219"/>
      <c r="J161" s="43"/>
      <c r="K161" s="43"/>
      <c r="L161" s="47"/>
      <c r="M161" s="220"/>
      <c r="N161" s="221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19" t="s">
        <v>148</v>
      </c>
      <c r="AU161" s="19" t="s">
        <v>90</v>
      </c>
    </row>
    <row r="162" s="13" customFormat="1">
      <c r="A162" s="13"/>
      <c r="B162" s="224"/>
      <c r="C162" s="225"/>
      <c r="D162" s="217" t="s">
        <v>150</v>
      </c>
      <c r="E162" s="226" t="s">
        <v>32</v>
      </c>
      <c r="F162" s="227" t="s">
        <v>240</v>
      </c>
      <c r="G162" s="225"/>
      <c r="H162" s="228">
        <v>8.1229999999999993</v>
      </c>
      <c r="I162" s="229"/>
      <c r="J162" s="225"/>
      <c r="K162" s="225"/>
      <c r="L162" s="230"/>
      <c r="M162" s="231"/>
      <c r="N162" s="232"/>
      <c r="O162" s="232"/>
      <c r="P162" s="232"/>
      <c r="Q162" s="232"/>
      <c r="R162" s="232"/>
      <c r="S162" s="232"/>
      <c r="T162" s="23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4" t="s">
        <v>150</v>
      </c>
      <c r="AU162" s="234" t="s">
        <v>90</v>
      </c>
      <c r="AV162" s="13" t="s">
        <v>90</v>
      </c>
      <c r="AW162" s="13" t="s">
        <v>40</v>
      </c>
      <c r="AX162" s="13" t="s">
        <v>80</v>
      </c>
      <c r="AY162" s="234" t="s">
        <v>137</v>
      </c>
    </row>
    <row r="163" s="14" customFormat="1">
      <c r="A163" s="14"/>
      <c r="B163" s="235"/>
      <c r="C163" s="236"/>
      <c r="D163" s="217" t="s">
        <v>150</v>
      </c>
      <c r="E163" s="237" t="s">
        <v>32</v>
      </c>
      <c r="F163" s="238" t="s">
        <v>152</v>
      </c>
      <c r="G163" s="236"/>
      <c r="H163" s="239">
        <v>8.1229999999999993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5" t="s">
        <v>150</v>
      </c>
      <c r="AU163" s="245" t="s">
        <v>90</v>
      </c>
      <c r="AV163" s="14" t="s">
        <v>144</v>
      </c>
      <c r="AW163" s="14" t="s">
        <v>40</v>
      </c>
      <c r="AX163" s="14" t="s">
        <v>88</v>
      </c>
      <c r="AY163" s="245" t="s">
        <v>137</v>
      </c>
    </row>
    <row r="164" s="2" customFormat="1" ht="33" customHeight="1">
      <c r="A164" s="41"/>
      <c r="B164" s="42"/>
      <c r="C164" s="204" t="s">
        <v>241</v>
      </c>
      <c r="D164" s="204" t="s">
        <v>139</v>
      </c>
      <c r="E164" s="205" t="s">
        <v>242</v>
      </c>
      <c r="F164" s="206" t="s">
        <v>243</v>
      </c>
      <c r="G164" s="207" t="s">
        <v>244</v>
      </c>
      <c r="H164" s="208">
        <v>21.66</v>
      </c>
      <c r="I164" s="209"/>
      <c r="J164" s="210">
        <f>ROUND(I164*H164,2)</f>
        <v>0</v>
      </c>
      <c r="K164" s="206" t="s">
        <v>143</v>
      </c>
      <c r="L164" s="47"/>
      <c r="M164" s="211" t="s">
        <v>32</v>
      </c>
      <c r="N164" s="212" t="s">
        <v>51</v>
      </c>
      <c r="O164" s="87"/>
      <c r="P164" s="213">
        <f>O164*H164</f>
        <v>0</v>
      </c>
      <c r="Q164" s="213">
        <v>0</v>
      </c>
      <c r="R164" s="213">
        <f>Q164*H164</f>
        <v>0</v>
      </c>
      <c r="S164" s="213">
        <v>0</v>
      </c>
      <c r="T164" s="214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15" t="s">
        <v>144</v>
      </c>
      <c r="AT164" s="215" t="s">
        <v>139</v>
      </c>
      <c r="AU164" s="215" t="s">
        <v>90</v>
      </c>
      <c r="AY164" s="19" t="s">
        <v>137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9" t="s">
        <v>88</v>
      </c>
      <c r="BK164" s="216">
        <f>ROUND(I164*H164,2)</f>
        <v>0</v>
      </c>
      <c r="BL164" s="19" t="s">
        <v>144</v>
      </c>
      <c r="BM164" s="215" t="s">
        <v>245</v>
      </c>
    </row>
    <row r="165" s="2" customFormat="1">
      <c r="A165" s="41"/>
      <c r="B165" s="42"/>
      <c r="C165" s="43"/>
      <c r="D165" s="217" t="s">
        <v>146</v>
      </c>
      <c r="E165" s="43"/>
      <c r="F165" s="218" t="s">
        <v>246</v>
      </c>
      <c r="G165" s="43"/>
      <c r="H165" s="43"/>
      <c r="I165" s="219"/>
      <c r="J165" s="43"/>
      <c r="K165" s="43"/>
      <c r="L165" s="47"/>
      <c r="M165" s="220"/>
      <c r="N165" s="221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19" t="s">
        <v>146</v>
      </c>
      <c r="AU165" s="19" t="s">
        <v>90</v>
      </c>
    </row>
    <row r="166" s="2" customFormat="1">
      <c r="A166" s="41"/>
      <c r="B166" s="42"/>
      <c r="C166" s="43"/>
      <c r="D166" s="222" t="s">
        <v>148</v>
      </c>
      <c r="E166" s="43"/>
      <c r="F166" s="223" t="s">
        <v>247</v>
      </c>
      <c r="G166" s="43"/>
      <c r="H166" s="43"/>
      <c r="I166" s="219"/>
      <c r="J166" s="43"/>
      <c r="K166" s="43"/>
      <c r="L166" s="47"/>
      <c r="M166" s="220"/>
      <c r="N166" s="221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19" t="s">
        <v>148</v>
      </c>
      <c r="AU166" s="19" t="s">
        <v>90</v>
      </c>
    </row>
    <row r="167" s="13" customFormat="1">
      <c r="A167" s="13"/>
      <c r="B167" s="224"/>
      <c r="C167" s="225"/>
      <c r="D167" s="217" t="s">
        <v>150</v>
      </c>
      <c r="E167" s="226" t="s">
        <v>32</v>
      </c>
      <c r="F167" s="227" t="s">
        <v>248</v>
      </c>
      <c r="G167" s="225"/>
      <c r="H167" s="228">
        <v>21.66</v>
      </c>
      <c r="I167" s="229"/>
      <c r="J167" s="225"/>
      <c r="K167" s="225"/>
      <c r="L167" s="230"/>
      <c r="M167" s="231"/>
      <c r="N167" s="232"/>
      <c r="O167" s="232"/>
      <c r="P167" s="232"/>
      <c r="Q167" s="232"/>
      <c r="R167" s="232"/>
      <c r="S167" s="232"/>
      <c r="T167" s="23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4" t="s">
        <v>150</v>
      </c>
      <c r="AU167" s="234" t="s">
        <v>90</v>
      </c>
      <c r="AV167" s="13" t="s">
        <v>90</v>
      </c>
      <c r="AW167" s="13" t="s">
        <v>40</v>
      </c>
      <c r="AX167" s="13" t="s">
        <v>80</v>
      </c>
      <c r="AY167" s="234" t="s">
        <v>137</v>
      </c>
    </row>
    <row r="168" s="14" customFormat="1">
      <c r="A168" s="14"/>
      <c r="B168" s="235"/>
      <c r="C168" s="236"/>
      <c r="D168" s="217" t="s">
        <v>150</v>
      </c>
      <c r="E168" s="237" t="s">
        <v>32</v>
      </c>
      <c r="F168" s="238" t="s">
        <v>152</v>
      </c>
      <c r="G168" s="236"/>
      <c r="H168" s="239">
        <v>21.66</v>
      </c>
      <c r="I168" s="240"/>
      <c r="J168" s="236"/>
      <c r="K168" s="236"/>
      <c r="L168" s="241"/>
      <c r="M168" s="242"/>
      <c r="N168" s="243"/>
      <c r="O168" s="243"/>
      <c r="P168" s="243"/>
      <c r="Q168" s="243"/>
      <c r="R168" s="243"/>
      <c r="S168" s="243"/>
      <c r="T168" s="24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5" t="s">
        <v>150</v>
      </c>
      <c r="AU168" s="245" t="s">
        <v>90</v>
      </c>
      <c r="AV168" s="14" t="s">
        <v>144</v>
      </c>
      <c r="AW168" s="14" t="s">
        <v>40</v>
      </c>
      <c r="AX168" s="14" t="s">
        <v>88</v>
      </c>
      <c r="AY168" s="245" t="s">
        <v>137</v>
      </c>
    </row>
    <row r="169" s="2" customFormat="1" ht="16.5" customHeight="1">
      <c r="A169" s="41"/>
      <c r="B169" s="42"/>
      <c r="C169" s="204" t="s">
        <v>249</v>
      </c>
      <c r="D169" s="204" t="s">
        <v>139</v>
      </c>
      <c r="E169" s="205" t="s">
        <v>250</v>
      </c>
      <c r="F169" s="206" t="s">
        <v>251</v>
      </c>
      <c r="G169" s="207" t="s">
        <v>189</v>
      </c>
      <c r="H169" s="208">
        <v>10.83</v>
      </c>
      <c r="I169" s="209"/>
      <c r="J169" s="210">
        <f>ROUND(I169*H169,2)</f>
        <v>0</v>
      </c>
      <c r="K169" s="206" t="s">
        <v>143</v>
      </c>
      <c r="L169" s="47"/>
      <c r="M169" s="211" t="s">
        <v>32</v>
      </c>
      <c r="N169" s="212" t="s">
        <v>51</v>
      </c>
      <c r="O169" s="87"/>
      <c r="P169" s="213">
        <f>O169*H169</f>
        <v>0</v>
      </c>
      <c r="Q169" s="213">
        <v>0</v>
      </c>
      <c r="R169" s="213">
        <f>Q169*H169</f>
        <v>0</v>
      </c>
      <c r="S169" s="213">
        <v>0</v>
      </c>
      <c r="T169" s="214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15" t="s">
        <v>144</v>
      </c>
      <c r="AT169" s="215" t="s">
        <v>139</v>
      </c>
      <c r="AU169" s="215" t="s">
        <v>90</v>
      </c>
      <c r="AY169" s="19" t="s">
        <v>137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9" t="s">
        <v>88</v>
      </c>
      <c r="BK169" s="216">
        <f>ROUND(I169*H169,2)</f>
        <v>0</v>
      </c>
      <c r="BL169" s="19" t="s">
        <v>144</v>
      </c>
      <c r="BM169" s="215" t="s">
        <v>252</v>
      </c>
    </row>
    <row r="170" s="2" customFormat="1">
      <c r="A170" s="41"/>
      <c r="B170" s="42"/>
      <c r="C170" s="43"/>
      <c r="D170" s="217" t="s">
        <v>146</v>
      </c>
      <c r="E170" s="43"/>
      <c r="F170" s="218" t="s">
        <v>253</v>
      </c>
      <c r="G170" s="43"/>
      <c r="H170" s="43"/>
      <c r="I170" s="219"/>
      <c r="J170" s="43"/>
      <c r="K170" s="43"/>
      <c r="L170" s="47"/>
      <c r="M170" s="220"/>
      <c r="N170" s="221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19" t="s">
        <v>146</v>
      </c>
      <c r="AU170" s="19" t="s">
        <v>90</v>
      </c>
    </row>
    <row r="171" s="2" customFormat="1">
      <c r="A171" s="41"/>
      <c r="B171" s="42"/>
      <c r="C171" s="43"/>
      <c r="D171" s="222" t="s">
        <v>148</v>
      </c>
      <c r="E171" s="43"/>
      <c r="F171" s="223" t="s">
        <v>254</v>
      </c>
      <c r="G171" s="43"/>
      <c r="H171" s="43"/>
      <c r="I171" s="219"/>
      <c r="J171" s="43"/>
      <c r="K171" s="43"/>
      <c r="L171" s="47"/>
      <c r="M171" s="220"/>
      <c r="N171" s="221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19" t="s">
        <v>148</v>
      </c>
      <c r="AU171" s="19" t="s">
        <v>90</v>
      </c>
    </row>
    <row r="172" s="13" customFormat="1">
      <c r="A172" s="13"/>
      <c r="B172" s="224"/>
      <c r="C172" s="225"/>
      <c r="D172" s="217" t="s">
        <v>150</v>
      </c>
      <c r="E172" s="226" t="s">
        <v>32</v>
      </c>
      <c r="F172" s="227" t="s">
        <v>255</v>
      </c>
      <c r="G172" s="225"/>
      <c r="H172" s="228">
        <v>10.83</v>
      </c>
      <c r="I172" s="229"/>
      <c r="J172" s="225"/>
      <c r="K172" s="225"/>
      <c r="L172" s="230"/>
      <c r="M172" s="231"/>
      <c r="N172" s="232"/>
      <c r="O172" s="232"/>
      <c r="P172" s="232"/>
      <c r="Q172" s="232"/>
      <c r="R172" s="232"/>
      <c r="S172" s="232"/>
      <c r="T172" s="23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4" t="s">
        <v>150</v>
      </c>
      <c r="AU172" s="234" t="s">
        <v>90</v>
      </c>
      <c r="AV172" s="13" t="s">
        <v>90</v>
      </c>
      <c r="AW172" s="13" t="s">
        <v>40</v>
      </c>
      <c r="AX172" s="13" t="s">
        <v>80</v>
      </c>
      <c r="AY172" s="234" t="s">
        <v>137</v>
      </c>
    </row>
    <row r="173" s="14" customFormat="1">
      <c r="A173" s="14"/>
      <c r="B173" s="235"/>
      <c r="C173" s="236"/>
      <c r="D173" s="217" t="s">
        <v>150</v>
      </c>
      <c r="E173" s="237" t="s">
        <v>108</v>
      </c>
      <c r="F173" s="238" t="s">
        <v>152</v>
      </c>
      <c r="G173" s="236"/>
      <c r="H173" s="239">
        <v>10.83</v>
      </c>
      <c r="I173" s="240"/>
      <c r="J173" s="236"/>
      <c r="K173" s="236"/>
      <c r="L173" s="241"/>
      <c r="M173" s="242"/>
      <c r="N173" s="243"/>
      <c r="O173" s="243"/>
      <c r="P173" s="243"/>
      <c r="Q173" s="243"/>
      <c r="R173" s="243"/>
      <c r="S173" s="243"/>
      <c r="T173" s="24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5" t="s">
        <v>150</v>
      </c>
      <c r="AU173" s="245" t="s">
        <v>90</v>
      </c>
      <c r="AV173" s="14" t="s">
        <v>144</v>
      </c>
      <c r="AW173" s="14" t="s">
        <v>40</v>
      </c>
      <c r="AX173" s="14" t="s">
        <v>88</v>
      </c>
      <c r="AY173" s="245" t="s">
        <v>137</v>
      </c>
    </row>
    <row r="174" s="2" customFormat="1" ht="24.15" customHeight="1">
      <c r="A174" s="41"/>
      <c r="B174" s="42"/>
      <c r="C174" s="204" t="s">
        <v>256</v>
      </c>
      <c r="D174" s="204" t="s">
        <v>139</v>
      </c>
      <c r="E174" s="205" t="s">
        <v>257</v>
      </c>
      <c r="F174" s="206" t="s">
        <v>258</v>
      </c>
      <c r="G174" s="207" t="s">
        <v>189</v>
      </c>
      <c r="H174" s="208">
        <v>18.277000000000001</v>
      </c>
      <c r="I174" s="209"/>
      <c r="J174" s="210">
        <f>ROUND(I174*H174,2)</f>
        <v>0</v>
      </c>
      <c r="K174" s="206" t="s">
        <v>143</v>
      </c>
      <c r="L174" s="47"/>
      <c r="M174" s="211" t="s">
        <v>32</v>
      </c>
      <c r="N174" s="212" t="s">
        <v>51</v>
      </c>
      <c r="O174" s="87"/>
      <c r="P174" s="213">
        <f>O174*H174</f>
        <v>0</v>
      </c>
      <c r="Q174" s="213">
        <v>0</v>
      </c>
      <c r="R174" s="213">
        <f>Q174*H174</f>
        <v>0</v>
      </c>
      <c r="S174" s="213">
        <v>0</v>
      </c>
      <c r="T174" s="214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15" t="s">
        <v>144</v>
      </c>
      <c r="AT174" s="215" t="s">
        <v>139</v>
      </c>
      <c r="AU174" s="215" t="s">
        <v>90</v>
      </c>
      <c r="AY174" s="19" t="s">
        <v>137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9" t="s">
        <v>88</v>
      </c>
      <c r="BK174" s="216">
        <f>ROUND(I174*H174,2)</f>
        <v>0</v>
      </c>
      <c r="BL174" s="19" t="s">
        <v>144</v>
      </c>
      <c r="BM174" s="215" t="s">
        <v>259</v>
      </c>
    </row>
    <row r="175" s="2" customFormat="1">
      <c r="A175" s="41"/>
      <c r="B175" s="42"/>
      <c r="C175" s="43"/>
      <c r="D175" s="217" t="s">
        <v>146</v>
      </c>
      <c r="E175" s="43"/>
      <c r="F175" s="218" t="s">
        <v>260</v>
      </c>
      <c r="G175" s="43"/>
      <c r="H175" s="43"/>
      <c r="I175" s="219"/>
      <c r="J175" s="43"/>
      <c r="K175" s="43"/>
      <c r="L175" s="47"/>
      <c r="M175" s="220"/>
      <c r="N175" s="221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19" t="s">
        <v>146</v>
      </c>
      <c r="AU175" s="19" t="s">
        <v>90</v>
      </c>
    </row>
    <row r="176" s="2" customFormat="1">
      <c r="A176" s="41"/>
      <c r="B176" s="42"/>
      <c r="C176" s="43"/>
      <c r="D176" s="222" t="s">
        <v>148</v>
      </c>
      <c r="E176" s="43"/>
      <c r="F176" s="223" t="s">
        <v>261</v>
      </c>
      <c r="G176" s="43"/>
      <c r="H176" s="43"/>
      <c r="I176" s="219"/>
      <c r="J176" s="43"/>
      <c r="K176" s="43"/>
      <c r="L176" s="47"/>
      <c r="M176" s="220"/>
      <c r="N176" s="221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19" t="s">
        <v>148</v>
      </c>
      <c r="AU176" s="19" t="s">
        <v>90</v>
      </c>
    </row>
    <row r="177" s="13" customFormat="1">
      <c r="A177" s="13"/>
      <c r="B177" s="224"/>
      <c r="C177" s="225"/>
      <c r="D177" s="217" t="s">
        <v>150</v>
      </c>
      <c r="E177" s="226" t="s">
        <v>32</v>
      </c>
      <c r="F177" s="227" t="s">
        <v>96</v>
      </c>
      <c r="G177" s="225"/>
      <c r="H177" s="228">
        <v>29.106999999999999</v>
      </c>
      <c r="I177" s="229"/>
      <c r="J177" s="225"/>
      <c r="K177" s="225"/>
      <c r="L177" s="230"/>
      <c r="M177" s="231"/>
      <c r="N177" s="232"/>
      <c r="O177" s="232"/>
      <c r="P177" s="232"/>
      <c r="Q177" s="232"/>
      <c r="R177" s="232"/>
      <c r="S177" s="232"/>
      <c r="T177" s="23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4" t="s">
        <v>150</v>
      </c>
      <c r="AU177" s="234" t="s">
        <v>90</v>
      </c>
      <c r="AV177" s="13" t="s">
        <v>90</v>
      </c>
      <c r="AW177" s="13" t="s">
        <v>40</v>
      </c>
      <c r="AX177" s="13" t="s">
        <v>80</v>
      </c>
      <c r="AY177" s="234" t="s">
        <v>137</v>
      </c>
    </row>
    <row r="178" s="13" customFormat="1">
      <c r="A178" s="13"/>
      <c r="B178" s="224"/>
      <c r="C178" s="225"/>
      <c r="D178" s="217" t="s">
        <v>150</v>
      </c>
      <c r="E178" s="226" t="s">
        <v>32</v>
      </c>
      <c r="F178" s="227" t="s">
        <v>262</v>
      </c>
      <c r="G178" s="225"/>
      <c r="H178" s="228">
        <v>-8.4269999999999996</v>
      </c>
      <c r="I178" s="229"/>
      <c r="J178" s="225"/>
      <c r="K178" s="225"/>
      <c r="L178" s="230"/>
      <c r="M178" s="231"/>
      <c r="N178" s="232"/>
      <c r="O178" s="232"/>
      <c r="P178" s="232"/>
      <c r="Q178" s="232"/>
      <c r="R178" s="232"/>
      <c r="S178" s="232"/>
      <c r="T178" s="23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4" t="s">
        <v>150</v>
      </c>
      <c r="AU178" s="234" t="s">
        <v>90</v>
      </c>
      <c r="AV178" s="13" t="s">
        <v>90</v>
      </c>
      <c r="AW178" s="13" t="s">
        <v>40</v>
      </c>
      <c r="AX178" s="13" t="s">
        <v>80</v>
      </c>
      <c r="AY178" s="234" t="s">
        <v>137</v>
      </c>
    </row>
    <row r="179" s="13" customFormat="1">
      <c r="A179" s="13"/>
      <c r="B179" s="224"/>
      <c r="C179" s="225"/>
      <c r="D179" s="217" t="s">
        <v>150</v>
      </c>
      <c r="E179" s="226" t="s">
        <v>32</v>
      </c>
      <c r="F179" s="227" t="s">
        <v>263</v>
      </c>
      <c r="G179" s="225"/>
      <c r="H179" s="228">
        <v>-2.2799999999999998</v>
      </c>
      <c r="I179" s="229"/>
      <c r="J179" s="225"/>
      <c r="K179" s="225"/>
      <c r="L179" s="230"/>
      <c r="M179" s="231"/>
      <c r="N179" s="232"/>
      <c r="O179" s="232"/>
      <c r="P179" s="232"/>
      <c r="Q179" s="232"/>
      <c r="R179" s="232"/>
      <c r="S179" s="232"/>
      <c r="T179" s="23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4" t="s">
        <v>150</v>
      </c>
      <c r="AU179" s="234" t="s">
        <v>90</v>
      </c>
      <c r="AV179" s="13" t="s">
        <v>90</v>
      </c>
      <c r="AW179" s="13" t="s">
        <v>40</v>
      </c>
      <c r="AX179" s="13" t="s">
        <v>80</v>
      </c>
      <c r="AY179" s="234" t="s">
        <v>137</v>
      </c>
    </row>
    <row r="180" s="13" customFormat="1">
      <c r="A180" s="13"/>
      <c r="B180" s="224"/>
      <c r="C180" s="225"/>
      <c r="D180" s="217" t="s">
        <v>150</v>
      </c>
      <c r="E180" s="226" t="s">
        <v>32</v>
      </c>
      <c r="F180" s="227" t="s">
        <v>264</v>
      </c>
      <c r="G180" s="225"/>
      <c r="H180" s="228">
        <v>-0.123</v>
      </c>
      <c r="I180" s="229"/>
      <c r="J180" s="225"/>
      <c r="K180" s="225"/>
      <c r="L180" s="230"/>
      <c r="M180" s="231"/>
      <c r="N180" s="232"/>
      <c r="O180" s="232"/>
      <c r="P180" s="232"/>
      <c r="Q180" s="232"/>
      <c r="R180" s="232"/>
      <c r="S180" s="232"/>
      <c r="T180" s="23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4" t="s">
        <v>150</v>
      </c>
      <c r="AU180" s="234" t="s">
        <v>90</v>
      </c>
      <c r="AV180" s="13" t="s">
        <v>90</v>
      </c>
      <c r="AW180" s="13" t="s">
        <v>40</v>
      </c>
      <c r="AX180" s="13" t="s">
        <v>80</v>
      </c>
      <c r="AY180" s="234" t="s">
        <v>137</v>
      </c>
    </row>
    <row r="181" s="14" customFormat="1">
      <c r="A181" s="14"/>
      <c r="B181" s="235"/>
      <c r="C181" s="236"/>
      <c r="D181" s="217" t="s">
        <v>150</v>
      </c>
      <c r="E181" s="237" t="s">
        <v>105</v>
      </c>
      <c r="F181" s="238" t="s">
        <v>152</v>
      </c>
      <c r="G181" s="236"/>
      <c r="H181" s="239">
        <v>18.277000000000001</v>
      </c>
      <c r="I181" s="240"/>
      <c r="J181" s="236"/>
      <c r="K181" s="236"/>
      <c r="L181" s="241"/>
      <c r="M181" s="242"/>
      <c r="N181" s="243"/>
      <c r="O181" s="243"/>
      <c r="P181" s="243"/>
      <c r="Q181" s="243"/>
      <c r="R181" s="243"/>
      <c r="S181" s="243"/>
      <c r="T181" s="24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5" t="s">
        <v>150</v>
      </c>
      <c r="AU181" s="245" t="s">
        <v>90</v>
      </c>
      <c r="AV181" s="14" t="s">
        <v>144</v>
      </c>
      <c r="AW181" s="14" t="s">
        <v>40</v>
      </c>
      <c r="AX181" s="14" t="s">
        <v>88</v>
      </c>
      <c r="AY181" s="245" t="s">
        <v>137</v>
      </c>
    </row>
    <row r="182" s="2" customFormat="1" ht="24.15" customHeight="1">
      <c r="A182" s="41"/>
      <c r="B182" s="42"/>
      <c r="C182" s="204" t="s">
        <v>265</v>
      </c>
      <c r="D182" s="204" t="s">
        <v>139</v>
      </c>
      <c r="E182" s="205" t="s">
        <v>266</v>
      </c>
      <c r="F182" s="206" t="s">
        <v>267</v>
      </c>
      <c r="G182" s="207" t="s">
        <v>189</v>
      </c>
      <c r="H182" s="208">
        <v>8.4269999999999996</v>
      </c>
      <c r="I182" s="209"/>
      <c r="J182" s="210">
        <f>ROUND(I182*H182,2)</f>
        <v>0</v>
      </c>
      <c r="K182" s="206" t="s">
        <v>143</v>
      </c>
      <c r="L182" s="47"/>
      <c r="M182" s="211" t="s">
        <v>32</v>
      </c>
      <c r="N182" s="212" t="s">
        <v>51</v>
      </c>
      <c r="O182" s="87"/>
      <c r="P182" s="213">
        <f>O182*H182</f>
        <v>0</v>
      </c>
      <c r="Q182" s="213">
        <v>0</v>
      </c>
      <c r="R182" s="213">
        <f>Q182*H182</f>
        <v>0</v>
      </c>
      <c r="S182" s="213">
        <v>0</v>
      </c>
      <c r="T182" s="214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15" t="s">
        <v>144</v>
      </c>
      <c r="AT182" s="215" t="s">
        <v>139</v>
      </c>
      <c r="AU182" s="215" t="s">
        <v>90</v>
      </c>
      <c r="AY182" s="19" t="s">
        <v>137</v>
      </c>
      <c r="BE182" s="216">
        <f>IF(N182="základní",J182,0)</f>
        <v>0</v>
      </c>
      <c r="BF182" s="216">
        <f>IF(N182="snížená",J182,0)</f>
        <v>0</v>
      </c>
      <c r="BG182" s="216">
        <f>IF(N182="zákl. přenesená",J182,0)</f>
        <v>0</v>
      </c>
      <c r="BH182" s="216">
        <f>IF(N182="sníž. přenesená",J182,0)</f>
        <v>0</v>
      </c>
      <c r="BI182" s="216">
        <f>IF(N182="nulová",J182,0)</f>
        <v>0</v>
      </c>
      <c r="BJ182" s="19" t="s">
        <v>88</v>
      </c>
      <c r="BK182" s="216">
        <f>ROUND(I182*H182,2)</f>
        <v>0</v>
      </c>
      <c r="BL182" s="19" t="s">
        <v>144</v>
      </c>
      <c r="BM182" s="215" t="s">
        <v>268</v>
      </c>
    </row>
    <row r="183" s="2" customFormat="1">
      <c r="A183" s="41"/>
      <c r="B183" s="42"/>
      <c r="C183" s="43"/>
      <c r="D183" s="217" t="s">
        <v>146</v>
      </c>
      <c r="E183" s="43"/>
      <c r="F183" s="218" t="s">
        <v>269</v>
      </c>
      <c r="G183" s="43"/>
      <c r="H183" s="43"/>
      <c r="I183" s="219"/>
      <c r="J183" s="43"/>
      <c r="K183" s="43"/>
      <c r="L183" s="47"/>
      <c r="M183" s="220"/>
      <c r="N183" s="221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19" t="s">
        <v>146</v>
      </c>
      <c r="AU183" s="19" t="s">
        <v>90</v>
      </c>
    </row>
    <row r="184" s="2" customFormat="1">
      <c r="A184" s="41"/>
      <c r="B184" s="42"/>
      <c r="C184" s="43"/>
      <c r="D184" s="222" t="s">
        <v>148</v>
      </c>
      <c r="E184" s="43"/>
      <c r="F184" s="223" t="s">
        <v>270</v>
      </c>
      <c r="G184" s="43"/>
      <c r="H184" s="43"/>
      <c r="I184" s="219"/>
      <c r="J184" s="43"/>
      <c r="K184" s="43"/>
      <c r="L184" s="47"/>
      <c r="M184" s="220"/>
      <c r="N184" s="221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19" t="s">
        <v>148</v>
      </c>
      <c r="AU184" s="19" t="s">
        <v>90</v>
      </c>
    </row>
    <row r="185" s="15" customFormat="1">
      <c r="A185" s="15"/>
      <c r="B185" s="246"/>
      <c r="C185" s="247"/>
      <c r="D185" s="217" t="s">
        <v>150</v>
      </c>
      <c r="E185" s="248" t="s">
        <v>32</v>
      </c>
      <c r="F185" s="249" t="s">
        <v>193</v>
      </c>
      <c r="G185" s="247"/>
      <c r="H185" s="248" t="s">
        <v>32</v>
      </c>
      <c r="I185" s="250"/>
      <c r="J185" s="247"/>
      <c r="K185" s="247"/>
      <c r="L185" s="251"/>
      <c r="M185" s="252"/>
      <c r="N185" s="253"/>
      <c r="O185" s="253"/>
      <c r="P185" s="253"/>
      <c r="Q185" s="253"/>
      <c r="R185" s="253"/>
      <c r="S185" s="253"/>
      <c r="T185" s="254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55" t="s">
        <v>150</v>
      </c>
      <c r="AU185" s="255" t="s">
        <v>90</v>
      </c>
      <c r="AV185" s="15" t="s">
        <v>88</v>
      </c>
      <c r="AW185" s="15" t="s">
        <v>40</v>
      </c>
      <c r="AX185" s="15" t="s">
        <v>80</v>
      </c>
      <c r="AY185" s="255" t="s">
        <v>137</v>
      </c>
    </row>
    <row r="186" s="13" customFormat="1">
      <c r="A186" s="13"/>
      <c r="B186" s="224"/>
      <c r="C186" s="225"/>
      <c r="D186" s="217" t="s">
        <v>150</v>
      </c>
      <c r="E186" s="226" t="s">
        <v>32</v>
      </c>
      <c r="F186" s="227" t="s">
        <v>271</v>
      </c>
      <c r="G186" s="225"/>
      <c r="H186" s="228">
        <v>8.4269999999999996</v>
      </c>
      <c r="I186" s="229"/>
      <c r="J186" s="225"/>
      <c r="K186" s="225"/>
      <c r="L186" s="230"/>
      <c r="M186" s="231"/>
      <c r="N186" s="232"/>
      <c r="O186" s="232"/>
      <c r="P186" s="232"/>
      <c r="Q186" s="232"/>
      <c r="R186" s="232"/>
      <c r="S186" s="232"/>
      <c r="T186" s="23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4" t="s">
        <v>150</v>
      </c>
      <c r="AU186" s="234" t="s">
        <v>90</v>
      </c>
      <c r="AV186" s="13" t="s">
        <v>90</v>
      </c>
      <c r="AW186" s="13" t="s">
        <v>40</v>
      </c>
      <c r="AX186" s="13" t="s">
        <v>80</v>
      </c>
      <c r="AY186" s="234" t="s">
        <v>137</v>
      </c>
    </row>
    <row r="187" s="14" customFormat="1">
      <c r="A187" s="14"/>
      <c r="B187" s="235"/>
      <c r="C187" s="236"/>
      <c r="D187" s="217" t="s">
        <v>150</v>
      </c>
      <c r="E187" s="237" t="s">
        <v>102</v>
      </c>
      <c r="F187" s="238" t="s">
        <v>152</v>
      </c>
      <c r="G187" s="236"/>
      <c r="H187" s="239">
        <v>8.4269999999999996</v>
      </c>
      <c r="I187" s="240"/>
      <c r="J187" s="236"/>
      <c r="K187" s="236"/>
      <c r="L187" s="241"/>
      <c r="M187" s="242"/>
      <c r="N187" s="243"/>
      <c r="O187" s="243"/>
      <c r="P187" s="243"/>
      <c r="Q187" s="243"/>
      <c r="R187" s="243"/>
      <c r="S187" s="243"/>
      <c r="T187" s="24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5" t="s">
        <v>150</v>
      </c>
      <c r="AU187" s="245" t="s">
        <v>90</v>
      </c>
      <c r="AV187" s="14" t="s">
        <v>144</v>
      </c>
      <c r="AW187" s="14" t="s">
        <v>40</v>
      </c>
      <c r="AX187" s="14" t="s">
        <v>88</v>
      </c>
      <c r="AY187" s="245" t="s">
        <v>137</v>
      </c>
    </row>
    <row r="188" s="2" customFormat="1" ht="16.5" customHeight="1">
      <c r="A188" s="41"/>
      <c r="B188" s="42"/>
      <c r="C188" s="256" t="s">
        <v>272</v>
      </c>
      <c r="D188" s="256" t="s">
        <v>273</v>
      </c>
      <c r="E188" s="257" t="s">
        <v>274</v>
      </c>
      <c r="F188" s="258" t="s">
        <v>275</v>
      </c>
      <c r="G188" s="259" t="s">
        <v>244</v>
      </c>
      <c r="H188" s="260">
        <v>16.138000000000002</v>
      </c>
      <c r="I188" s="261"/>
      <c r="J188" s="262">
        <f>ROUND(I188*H188,2)</f>
        <v>0</v>
      </c>
      <c r="K188" s="258" t="s">
        <v>143</v>
      </c>
      <c r="L188" s="263"/>
      <c r="M188" s="264" t="s">
        <v>32</v>
      </c>
      <c r="N188" s="265" t="s">
        <v>51</v>
      </c>
      <c r="O188" s="87"/>
      <c r="P188" s="213">
        <f>O188*H188</f>
        <v>0</v>
      </c>
      <c r="Q188" s="213">
        <v>0</v>
      </c>
      <c r="R188" s="213">
        <f>Q188*H188</f>
        <v>0</v>
      </c>
      <c r="S188" s="213">
        <v>0</v>
      </c>
      <c r="T188" s="214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15" t="s">
        <v>199</v>
      </c>
      <c r="AT188" s="215" t="s">
        <v>273</v>
      </c>
      <c r="AU188" s="215" t="s">
        <v>90</v>
      </c>
      <c r="AY188" s="19" t="s">
        <v>137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9" t="s">
        <v>88</v>
      </c>
      <c r="BK188" s="216">
        <f>ROUND(I188*H188,2)</f>
        <v>0</v>
      </c>
      <c r="BL188" s="19" t="s">
        <v>144</v>
      </c>
      <c r="BM188" s="215" t="s">
        <v>276</v>
      </c>
    </row>
    <row r="189" s="2" customFormat="1">
      <c r="A189" s="41"/>
      <c r="B189" s="42"/>
      <c r="C189" s="43"/>
      <c r="D189" s="217" t="s">
        <v>146</v>
      </c>
      <c r="E189" s="43"/>
      <c r="F189" s="218" t="s">
        <v>275</v>
      </c>
      <c r="G189" s="43"/>
      <c r="H189" s="43"/>
      <c r="I189" s="219"/>
      <c r="J189" s="43"/>
      <c r="K189" s="43"/>
      <c r="L189" s="47"/>
      <c r="M189" s="220"/>
      <c r="N189" s="221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19" t="s">
        <v>146</v>
      </c>
      <c r="AU189" s="19" t="s">
        <v>90</v>
      </c>
    </row>
    <row r="190" s="13" customFormat="1">
      <c r="A190" s="13"/>
      <c r="B190" s="224"/>
      <c r="C190" s="225"/>
      <c r="D190" s="217" t="s">
        <v>150</v>
      </c>
      <c r="E190" s="226" t="s">
        <v>32</v>
      </c>
      <c r="F190" s="227" t="s">
        <v>277</v>
      </c>
      <c r="G190" s="225"/>
      <c r="H190" s="228">
        <v>16.138000000000002</v>
      </c>
      <c r="I190" s="229"/>
      <c r="J190" s="225"/>
      <c r="K190" s="225"/>
      <c r="L190" s="230"/>
      <c r="M190" s="231"/>
      <c r="N190" s="232"/>
      <c r="O190" s="232"/>
      <c r="P190" s="232"/>
      <c r="Q190" s="232"/>
      <c r="R190" s="232"/>
      <c r="S190" s="232"/>
      <c r="T190" s="23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4" t="s">
        <v>150</v>
      </c>
      <c r="AU190" s="234" t="s">
        <v>90</v>
      </c>
      <c r="AV190" s="13" t="s">
        <v>90</v>
      </c>
      <c r="AW190" s="13" t="s">
        <v>40</v>
      </c>
      <c r="AX190" s="13" t="s">
        <v>80</v>
      </c>
      <c r="AY190" s="234" t="s">
        <v>137</v>
      </c>
    </row>
    <row r="191" s="14" customFormat="1">
      <c r="A191" s="14"/>
      <c r="B191" s="235"/>
      <c r="C191" s="236"/>
      <c r="D191" s="217" t="s">
        <v>150</v>
      </c>
      <c r="E191" s="237" t="s">
        <v>32</v>
      </c>
      <c r="F191" s="238" t="s">
        <v>152</v>
      </c>
      <c r="G191" s="236"/>
      <c r="H191" s="239">
        <v>16.138000000000002</v>
      </c>
      <c r="I191" s="240"/>
      <c r="J191" s="236"/>
      <c r="K191" s="236"/>
      <c r="L191" s="241"/>
      <c r="M191" s="242"/>
      <c r="N191" s="243"/>
      <c r="O191" s="243"/>
      <c r="P191" s="243"/>
      <c r="Q191" s="243"/>
      <c r="R191" s="243"/>
      <c r="S191" s="243"/>
      <c r="T191" s="24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5" t="s">
        <v>150</v>
      </c>
      <c r="AU191" s="245" t="s">
        <v>90</v>
      </c>
      <c r="AV191" s="14" t="s">
        <v>144</v>
      </c>
      <c r="AW191" s="14" t="s">
        <v>40</v>
      </c>
      <c r="AX191" s="14" t="s">
        <v>88</v>
      </c>
      <c r="AY191" s="245" t="s">
        <v>137</v>
      </c>
    </row>
    <row r="192" s="2" customFormat="1" ht="24.15" customHeight="1">
      <c r="A192" s="41"/>
      <c r="B192" s="42"/>
      <c r="C192" s="204" t="s">
        <v>278</v>
      </c>
      <c r="D192" s="204" t="s">
        <v>139</v>
      </c>
      <c r="E192" s="205" t="s">
        <v>279</v>
      </c>
      <c r="F192" s="206" t="s">
        <v>280</v>
      </c>
      <c r="G192" s="207" t="s">
        <v>215</v>
      </c>
      <c r="H192" s="208">
        <v>5.7000000000000002</v>
      </c>
      <c r="I192" s="209"/>
      <c r="J192" s="210">
        <f>ROUND(I192*H192,2)</f>
        <v>0</v>
      </c>
      <c r="K192" s="206" t="s">
        <v>143</v>
      </c>
      <c r="L192" s="47"/>
      <c r="M192" s="211" t="s">
        <v>32</v>
      </c>
      <c r="N192" s="212" t="s">
        <v>51</v>
      </c>
      <c r="O192" s="87"/>
      <c r="P192" s="213">
        <f>O192*H192</f>
        <v>0</v>
      </c>
      <c r="Q192" s="213">
        <v>0</v>
      </c>
      <c r="R192" s="213">
        <f>Q192*H192</f>
        <v>0</v>
      </c>
      <c r="S192" s="213">
        <v>0</v>
      </c>
      <c r="T192" s="214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15" t="s">
        <v>144</v>
      </c>
      <c r="AT192" s="215" t="s">
        <v>139</v>
      </c>
      <c r="AU192" s="215" t="s">
        <v>90</v>
      </c>
      <c r="AY192" s="19" t="s">
        <v>137</v>
      </c>
      <c r="BE192" s="216">
        <f>IF(N192="základní",J192,0)</f>
        <v>0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19" t="s">
        <v>88</v>
      </c>
      <c r="BK192" s="216">
        <f>ROUND(I192*H192,2)</f>
        <v>0</v>
      </c>
      <c r="BL192" s="19" t="s">
        <v>144</v>
      </c>
      <c r="BM192" s="215" t="s">
        <v>281</v>
      </c>
    </row>
    <row r="193" s="2" customFormat="1">
      <c r="A193" s="41"/>
      <c r="B193" s="42"/>
      <c r="C193" s="43"/>
      <c r="D193" s="217" t="s">
        <v>146</v>
      </c>
      <c r="E193" s="43"/>
      <c r="F193" s="218" t="s">
        <v>282</v>
      </c>
      <c r="G193" s="43"/>
      <c r="H193" s="43"/>
      <c r="I193" s="219"/>
      <c r="J193" s="43"/>
      <c r="K193" s="43"/>
      <c r="L193" s="47"/>
      <c r="M193" s="220"/>
      <c r="N193" s="221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19" t="s">
        <v>146</v>
      </c>
      <c r="AU193" s="19" t="s">
        <v>90</v>
      </c>
    </row>
    <row r="194" s="2" customFormat="1">
      <c r="A194" s="41"/>
      <c r="B194" s="42"/>
      <c r="C194" s="43"/>
      <c r="D194" s="222" t="s">
        <v>148</v>
      </c>
      <c r="E194" s="43"/>
      <c r="F194" s="223" t="s">
        <v>283</v>
      </c>
      <c r="G194" s="43"/>
      <c r="H194" s="43"/>
      <c r="I194" s="219"/>
      <c r="J194" s="43"/>
      <c r="K194" s="43"/>
      <c r="L194" s="47"/>
      <c r="M194" s="220"/>
      <c r="N194" s="221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19" t="s">
        <v>148</v>
      </c>
      <c r="AU194" s="19" t="s">
        <v>90</v>
      </c>
    </row>
    <row r="195" s="15" customFormat="1">
      <c r="A195" s="15"/>
      <c r="B195" s="246"/>
      <c r="C195" s="247"/>
      <c r="D195" s="217" t="s">
        <v>150</v>
      </c>
      <c r="E195" s="248" t="s">
        <v>32</v>
      </c>
      <c r="F195" s="249" t="s">
        <v>284</v>
      </c>
      <c r="G195" s="247"/>
      <c r="H195" s="248" t="s">
        <v>32</v>
      </c>
      <c r="I195" s="250"/>
      <c r="J195" s="247"/>
      <c r="K195" s="247"/>
      <c r="L195" s="251"/>
      <c r="M195" s="252"/>
      <c r="N195" s="253"/>
      <c r="O195" s="253"/>
      <c r="P195" s="253"/>
      <c r="Q195" s="253"/>
      <c r="R195" s="253"/>
      <c r="S195" s="253"/>
      <c r="T195" s="254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55" t="s">
        <v>150</v>
      </c>
      <c r="AU195" s="255" t="s">
        <v>90</v>
      </c>
      <c r="AV195" s="15" t="s">
        <v>88</v>
      </c>
      <c r="AW195" s="15" t="s">
        <v>40</v>
      </c>
      <c r="AX195" s="15" t="s">
        <v>80</v>
      </c>
      <c r="AY195" s="255" t="s">
        <v>137</v>
      </c>
    </row>
    <row r="196" s="13" customFormat="1">
      <c r="A196" s="13"/>
      <c r="B196" s="224"/>
      <c r="C196" s="225"/>
      <c r="D196" s="217" t="s">
        <v>150</v>
      </c>
      <c r="E196" s="226" t="s">
        <v>32</v>
      </c>
      <c r="F196" s="227" t="s">
        <v>285</v>
      </c>
      <c r="G196" s="225"/>
      <c r="H196" s="228">
        <v>5.7000000000000002</v>
      </c>
      <c r="I196" s="229"/>
      <c r="J196" s="225"/>
      <c r="K196" s="225"/>
      <c r="L196" s="230"/>
      <c r="M196" s="231"/>
      <c r="N196" s="232"/>
      <c r="O196" s="232"/>
      <c r="P196" s="232"/>
      <c r="Q196" s="232"/>
      <c r="R196" s="232"/>
      <c r="S196" s="232"/>
      <c r="T196" s="23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4" t="s">
        <v>150</v>
      </c>
      <c r="AU196" s="234" t="s">
        <v>90</v>
      </c>
      <c r="AV196" s="13" t="s">
        <v>90</v>
      </c>
      <c r="AW196" s="13" t="s">
        <v>40</v>
      </c>
      <c r="AX196" s="13" t="s">
        <v>80</v>
      </c>
      <c r="AY196" s="234" t="s">
        <v>137</v>
      </c>
    </row>
    <row r="197" s="14" customFormat="1">
      <c r="A197" s="14"/>
      <c r="B197" s="235"/>
      <c r="C197" s="236"/>
      <c r="D197" s="217" t="s">
        <v>150</v>
      </c>
      <c r="E197" s="237" t="s">
        <v>32</v>
      </c>
      <c r="F197" s="238" t="s">
        <v>152</v>
      </c>
      <c r="G197" s="236"/>
      <c r="H197" s="239">
        <v>5.7000000000000002</v>
      </c>
      <c r="I197" s="240"/>
      <c r="J197" s="236"/>
      <c r="K197" s="236"/>
      <c r="L197" s="241"/>
      <c r="M197" s="242"/>
      <c r="N197" s="243"/>
      <c r="O197" s="243"/>
      <c r="P197" s="243"/>
      <c r="Q197" s="243"/>
      <c r="R197" s="243"/>
      <c r="S197" s="243"/>
      <c r="T197" s="24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5" t="s">
        <v>150</v>
      </c>
      <c r="AU197" s="245" t="s">
        <v>90</v>
      </c>
      <c r="AV197" s="14" t="s">
        <v>144</v>
      </c>
      <c r="AW197" s="14" t="s">
        <v>40</v>
      </c>
      <c r="AX197" s="14" t="s">
        <v>88</v>
      </c>
      <c r="AY197" s="245" t="s">
        <v>137</v>
      </c>
    </row>
    <row r="198" s="2" customFormat="1" ht="24.15" customHeight="1">
      <c r="A198" s="41"/>
      <c r="B198" s="42"/>
      <c r="C198" s="204" t="s">
        <v>286</v>
      </c>
      <c r="D198" s="204" t="s">
        <v>139</v>
      </c>
      <c r="E198" s="205" t="s">
        <v>287</v>
      </c>
      <c r="F198" s="206" t="s">
        <v>288</v>
      </c>
      <c r="G198" s="207" t="s">
        <v>215</v>
      </c>
      <c r="H198" s="208">
        <v>17.100000000000001</v>
      </c>
      <c r="I198" s="209"/>
      <c r="J198" s="210">
        <f>ROUND(I198*H198,2)</f>
        <v>0</v>
      </c>
      <c r="K198" s="206" t="s">
        <v>143</v>
      </c>
      <c r="L198" s="47"/>
      <c r="M198" s="211" t="s">
        <v>32</v>
      </c>
      <c r="N198" s="212" t="s">
        <v>51</v>
      </c>
      <c r="O198" s="87"/>
      <c r="P198" s="213">
        <f>O198*H198</f>
        <v>0</v>
      </c>
      <c r="Q198" s="213">
        <v>0</v>
      </c>
      <c r="R198" s="213">
        <f>Q198*H198</f>
        <v>0</v>
      </c>
      <c r="S198" s="213">
        <v>0</v>
      </c>
      <c r="T198" s="214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15" t="s">
        <v>144</v>
      </c>
      <c r="AT198" s="215" t="s">
        <v>139</v>
      </c>
      <c r="AU198" s="215" t="s">
        <v>90</v>
      </c>
      <c r="AY198" s="19" t="s">
        <v>137</v>
      </c>
      <c r="BE198" s="216">
        <f>IF(N198="základní",J198,0)</f>
        <v>0</v>
      </c>
      <c r="BF198" s="216">
        <f>IF(N198="snížená",J198,0)</f>
        <v>0</v>
      </c>
      <c r="BG198" s="216">
        <f>IF(N198="zákl. přenesená",J198,0)</f>
        <v>0</v>
      </c>
      <c r="BH198" s="216">
        <f>IF(N198="sníž. přenesená",J198,0)</f>
        <v>0</v>
      </c>
      <c r="BI198" s="216">
        <f>IF(N198="nulová",J198,0)</f>
        <v>0</v>
      </c>
      <c r="BJ198" s="19" t="s">
        <v>88</v>
      </c>
      <c r="BK198" s="216">
        <f>ROUND(I198*H198,2)</f>
        <v>0</v>
      </c>
      <c r="BL198" s="19" t="s">
        <v>144</v>
      </c>
      <c r="BM198" s="215" t="s">
        <v>289</v>
      </c>
    </row>
    <row r="199" s="2" customFormat="1">
      <c r="A199" s="41"/>
      <c r="B199" s="42"/>
      <c r="C199" s="43"/>
      <c r="D199" s="217" t="s">
        <v>146</v>
      </c>
      <c r="E199" s="43"/>
      <c r="F199" s="218" t="s">
        <v>290</v>
      </c>
      <c r="G199" s="43"/>
      <c r="H199" s="43"/>
      <c r="I199" s="219"/>
      <c r="J199" s="43"/>
      <c r="K199" s="43"/>
      <c r="L199" s="47"/>
      <c r="M199" s="220"/>
      <c r="N199" s="221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19" t="s">
        <v>146</v>
      </c>
      <c r="AU199" s="19" t="s">
        <v>90</v>
      </c>
    </row>
    <row r="200" s="2" customFormat="1">
      <c r="A200" s="41"/>
      <c r="B200" s="42"/>
      <c r="C200" s="43"/>
      <c r="D200" s="222" t="s">
        <v>148</v>
      </c>
      <c r="E200" s="43"/>
      <c r="F200" s="223" t="s">
        <v>291</v>
      </c>
      <c r="G200" s="43"/>
      <c r="H200" s="43"/>
      <c r="I200" s="219"/>
      <c r="J200" s="43"/>
      <c r="K200" s="43"/>
      <c r="L200" s="47"/>
      <c r="M200" s="220"/>
      <c r="N200" s="221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19" t="s">
        <v>148</v>
      </c>
      <c r="AU200" s="19" t="s">
        <v>90</v>
      </c>
    </row>
    <row r="201" s="15" customFormat="1">
      <c r="A201" s="15"/>
      <c r="B201" s="246"/>
      <c r="C201" s="247"/>
      <c r="D201" s="217" t="s">
        <v>150</v>
      </c>
      <c r="E201" s="248" t="s">
        <v>32</v>
      </c>
      <c r="F201" s="249" t="s">
        <v>284</v>
      </c>
      <c r="G201" s="247"/>
      <c r="H201" s="248" t="s">
        <v>32</v>
      </c>
      <c r="I201" s="250"/>
      <c r="J201" s="247"/>
      <c r="K201" s="247"/>
      <c r="L201" s="251"/>
      <c r="M201" s="252"/>
      <c r="N201" s="253"/>
      <c r="O201" s="253"/>
      <c r="P201" s="253"/>
      <c r="Q201" s="253"/>
      <c r="R201" s="253"/>
      <c r="S201" s="253"/>
      <c r="T201" s="254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55" t="s">
        <v>150</v>
      </c>
      <c r="AU201" s="255" t="s">
        <v>90</v>
      </c>
      <c r="AV201" s="15" t="s">
        <v>88</v>
      </c>
      <c r="AW201" s="15" t="s">
        <v>40</v>
      </c>
      <c r="AX201" s="15" t="s">
        <v>80</v>
      </c>
      <c r="AY201" s="255" t="s">
        <v>137</v>
      </c>
    </row>
    <row r="202" s="13" customFormat="1">
      <c r="A202" s="13"/>
      <c r="B202" s="224"/>
      <c r="C202" s="225"/>
      <c r="D202" s="217" t="s">
        <v>150</v>
      </c>
      <c r="E202" s="226" t="s">
        <v>32</v>
      </c>
      <c r="F202" s="227" t="s">
        <v>292</v>
      </c>
      <c r="G202" s="225"/>
      <c r="H202" s="228">
        <v>17.100000000000001</v>
      </c>
      <c r="I202" s="229"/>
      <c r="J202" s="225"/>
      <c r="K202" s="225"/>
      <c r="L202" s="230"/>
      <c r="M202" s="231"/>
      <c r="N202" s="232"/>
      <c r="O202" s="232"/>
      <c r="P202" s="232"/>
      <c r="Q202" s="232"/>
      <c r="R202" s="232"/>
      <c r="S202" s="232"/>
      <c r="T202" s="23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4" t="s">
        <v>150</v>
      </c>
      <c r="AU202" s="234" t="s">
        <v>90</v>
      </c>
      <c r="AV202" s="13" t="s">
        <v>90</v>
      </c>
      <c r="AW202" s="13" t="s">
        <v>40</v>
      </c>
      <c r="AX202" s="13" t="s">
        <v>80</v>
      </c>
      <c r="AY202" s="234" t="s">
        <v>137</v>
      </c>
    </row>
    <row r="203" s="14" customFormat="1">
      <c r="A203" s="14"/>
      <c r="B203" s="235"/>
      <c r="C203" s="236"/>
      <c r="D203" s="217" t="s">
        <v>150</v>
      </c>
      <c r="E203" s="237" t="s">
        <v>32</v>
      </c>
      <c r="F203" s="238" t="s">
        <v>152</v>
      </c>
      <c r="G203" s="236"/>
      <c r="H203" s="239">
        <v>17.100000000000001</v>
      </c>
      <c r="I203" s="240"/>
      <c r="J203" s="236"/>
      <c r="K203" s="236"/>
      <c r="L203" s="241"/>
      <c r="M203" s="242"/>
      <c r="N203" s="243"/>
      <c r="O203" s="243"/>
      <c r="P203" s="243"/>
      <c r="Q203" s="243"/>
      <c r="R203" s="243"/>
      <c r="S203" s="243"/>
      <c r="T203" s="24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5" t="s">
        <v>150</v>
      </c>
      <c r="AU203" s="245" t="s">
        <v>90</v>
      </c>
      <c r="AV203" s="14" t="s">
        <v>144</v>
      </c>
      <c r="AW203" s="14" t="s">
        <v>40</v>
      </c>
      <c r="AX203" s="14" t="s">
        <v>88</v>
      </c>
      <c r="AY203" s="245" t="s">
        <v>137</v>
      </c>
    </row>
    <row r="204" s="12" customFormat="1" ht="22.8" customHeight="1">
      <c r="A204" s="12"/>
      <c r="B204" s="188"/>
      <c r="C204" s="189"/>
      <c r="D204" s="190" t="s">
        <v>79</v>
      </c>
      <c r="E204" s="202" t="s">
        <v>144</v>
      </c>
      <c r="F204" s="202" t="s">
        <v>293</v>
      </c>
      <c r="G204" s="189"/>
      <c r="H204" s="189"/>
      <c r="I204" s="192"/>
      <c r="J204" s="203">
        <f>BK204</f>
        <v>0</v>
      </c>
      <c r="K204" s="189"/>
      <c r="L204" s="194"/>
      <c r="M204" s="195"/>
      <c r="N204" s="196"/>
      <c r="O204" s="196"/>
      <c r="P204" s="197">
        <f>SUM(P205:P210)</f>
        <v>0</v>
      </c>
      <c r="Q204" s="196"/>
      <c r="R204" s="197">
        <f>SUM(R205:R210)</f>
        <v>0</v>
      </c>
      <c r="S204" s="196"/>
      <c r="T204" s="198">
        <f>SUM(T205:T210)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199" t="s">
        <v>88</v>
      </c>
      <c r="AT204" s="200" t="s">
        <v>79</v>
      </c>
      <c r="AU204" s="200" t="s">
        <v>88</v>
      </c>
      <c r="AY204" s="199" t="s">
        <v>137</v>
      </c>
      <c r="BK204" s="201">
        <f>SUM(BK205:BK210)</f>
        <v>0</v>
      </c>
    </row>
    <row r="205" s="2" customFormat="1" ht="16.5" customHeight="1">
      <c r="A205" s="41"/>
      <c r="B205" s="42"/>
      <c r="C205" s="204" t="s">
        <v>7</v>
      </c>
      <c r="D205" s="204" t="s">
        <v>139</v>
      </c>
      <c r="E205" s="205" t="s">
        <v>294</v>
      </c>
      <c r="F205" s="206" t="s">
        <v>295</v>
      </c>
      <c r="G205" s="207" t="s">
        <v>189</v>
      </c>
      <c r="H205" s="208">
        <v>2.2799999999999998</v>
      </c>
      <c r="I205" s="209"/>
      <c r="J205" s="210">
        <f>ROUND(I205*H205,2)</f>
        <v>0</v>
      </c>
      <c r="K205" s="206" t="s">
        <v>143</v>
      </c>
      <c r="L205" s="47"/>
      <c r="M205" s="211" t="s">
        <v>32</v>
      </c>
      <c r="N205" s="212" t="s">
        <v>51</v>
      </c>
      <c r="O205" s="87"/>
      <c r="P205" s="213">
        <f>O205*H205</f>
        <v>0</v>
      </c>
      <c r="Q205" s="213">
        <v>0</v>
      </c>
      <c r="R205" s="213">
        <f>Q205*H205</f>
        <v>0</v>
      </c>
      <c r="S205" s="213">
        <v>0</v>
      </c>
      <c r="T205" s="214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15" t="s">
        <v>144</v>
      </c>
      <c r="AT205" s="215" t="s">
        <v>139</v>
      </c>
      <c r="AU205" s="215" t="s">
        <v>90</v>
      </c>
      <c r="AY205" s="19" t="s">
        <v>137</v>
      </c>
      <c r="BE205" s="216">
        <f>IF(N205="základní",J205,0)</f>
        <v>0</v>
      </c>
      <c r="BF205" s="216">
        <f>IF(N205="snížená",J205,0)</f>
        <v>0</v>
      </c>
      <c r="BG205" s="216">
        <f>IF(N205="zákl. přenesená",J205,0)</f>
        <v>0</v>
      </c>
      <c r="BH205" s="216">
        <f>IF(N205="sníž. přenesená",J205,0)</f>
        <v>0</v>
      </c>
      <c r="BI205" s="216">
        <f>IF(N205="nulová",J205,0)</f>
        <v>0</v>
      </c>
      <c r="BJ205" s="19" t="s">
        <v>88</v>
      </c>
      <c r="BK205" s="216">
        <f>ROUND(I205*H205,2)</f>
        <v>0</v>
      </c>
      <c r="BL205" s="19" t="s">
        <v>144</v>
      </c>
      <c r="BM205" s="215" t="s">
        <v>296</v>
      </c>
    </row>
    <row r="206" s="2" customFormat="1">
      <c r="A206" s="41"/>
      <c r="B206" s="42"/>
      <c r="C206" s="43"/>
      <c r="D206" s="217" t="s">
        <v>146</v>
      </c>
      <c r="E206" s="43"/>
      <c r="F206" s="218" t="s">
        <v>297</v>
      </c>
      <c r="G206" s="43"/>
      <c r="H206" s="43"/>
      <c r="I206" s="219"/>
      <c r="J206" s="43"/>
      <c r="K206" s="43"/>
      <c r="L206" s="47"/>
      <c r="M206" s="220"/>
      <c r="N206" s="221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19" t="s">
        <v>146</v>
      </c>
      <c r="AU206" s="19" t="s">
        <v>90</v>
      </c>
    </row>
    <row r="207" s="2" customFormat="1">
      <c r="A207" s="41"/>
      <c r="B207" s="42"/>
      <c r="C207" s="43"/>
      <c r="D207" s="222" t="s">
        <v>148</v>
      </c>
      <c r="E207" s="43"/>
      <c r="F207" s="223" t="s">
        <v>298</v>
      </c>
      <c r="G207" s="43"/>
      <c r="H207" s="43"/>
      <c r="I207" s="219"/>
      <c r="J207" s="43"/>
      <c r="K207" s="43"/>
      <c r="L207" s="47"/>
      <c r="M207" s="220"/>
      <c r="N207" s="221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19" t="s">
        <v>148</v>
      </c>
      <c r="AU207" s="19" t="s">
        <v>90</v>
      </c>
    </row>
    <row r="208" s="15" customFormat="1">
      <c r="A208" s="15"/>
      <c r="B208" s="246"/>
      <c r="C208" s="247"/>
      <c r="D208" s="217" t="s">
        <v>150</v>
      </c>
      <c r="E208" s="248" t="s">
        <v>32</v>
      </c>
      <c r="F208" s="249" t="s">
        <v>193</v>
      </c>
      <c r="G208" s="247"/>
      <c r="H208" s="248" t="s">
        <v>32</v>
      </c>
      <c r="I208" s="250"/>
      <c r="J208" s="247"/>
      <c r="K208" s="247"/>
      <c r="L208" s="251"/>
      <c r="M208" s="252"/>
      <c r="N208" s="253"/>
      <c r="O208" s="253"/>
      <c r="P208" s="253"/>
      <c r="Q208" s="253"/>
      <c r="R208" s="253"/>
      <c r="S208" s="253"/>
      <c r="T208" s="254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55" t="s">
        <v>150</v>
      </c>
      <c r="AU208" s="255" t="s">
        <v>90</v>
      </c>
      <c r="AV208" s="15" t="s">
        <v>88</v>
      </c>
      <c r="AW208" s="15" t="s">
        <v>40</v>
      </c>
      <c r="AX208" s="15" t="s">
        <v>80</v>
      </c>
      <c r="AY208" s="255" t="s">
        <v>137</v>
      </c>
    </row>
    <row r="209" s="13" customFormat="1">
      <c r="A209" s="13"/>
      <c r="B209" s="224"/>
      <c r="C209" s="225"/>
      <c r="D209" s="217" t="s">
        <v>150</v>
      </c>
      <c r="E209" s="226" t="s">
        <v>32</v>
      </c>
      <c r="F209" s="227" t="s">
        <v>299</v>
      </c>
      <c r="G209" s="225"/>
      <c r="H209" s="228">
        <v>2.2799999999999998</v>
      </c>
      <c r="I209" s="229"/>
      <c r="J209" s="225"/>
      <c r="K209" s="225"/>
      <c r="L209" s="230"/>
      <c r="M209" s="231"/>
      <c r="N209" s="232"/>
      <c r="O209" s="232"/>
      <c r="P209" s="232"/>
      <c r="Q209" s="232"/>
      <c r="R209" s="232"/>
      <c r="S209" s="232"/>
      <c r="T209" s="23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4" t="s">
        <v>150</v>
      </c>
      <c r="AU209" s="234" t="s">
        <v>90</v>
      </c>
      <c r="AV209" s="13" t="s">
        <v>90</v>
      </c>
      <c r="AW209" s="13" t="s">
        <v>40</v>
      </c>
      <c r="AX209" s="13" t="s">
        <v>80</v>
      </c>
      <c r="AY209" s="234" t="s">
        <v>137</v>
      </c>
    </row>
    <row r="210" s="14" customFormat="1">
      <c r="A210" s="14"/>
      <c r="B210" s="235"/>
      <c r="C210" s="236"/>
      <c r="D210" s="217" t="s">
        <v>150</v>
      </c>
      <c r="E210" s="237" t="s">
        <v>100</v>
      </c>
      <c r="F210" s="238" t="s">
        <v>152</v>
      </c>
      <c r="G210" s="236"/>
      <c r="H210" s="239">
        <v>2.2799999999999998</v>
      </c>
      <c r="I210" s="240"/>
      <c r="J210" s="236"/>
      <c r="K210" s="236"/>
      <c r="L210" s="241"/>
      <c r="M210" s="242"/>
      <c r="N210" s="243"/>
      <c r="O210" s="243"/>
      <c r="P210" s="243"/>
      <c r="Q210" s="243"/>
      <c r="R210" s="243"/>
      <c r="S210" s="243"/>
      <c r="T210" s="24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5" t="s">
        <v>150</v>
      </c>
      <c r="AU210" s="245" t="s">
        <v>90</v>
      </c>
      <c r="AV210" s="14" t="s">
        <v>144</v>
      </c>
      <c r="AW210" s="14" t="s">
        <v>40</v>
      </c>
      <c r="AX210" s="14" t="s">
        <v>88</v>
      </c>
      <c r="AY210" s="245" t="s">
        <v>137</v>
      </c>
    </row>
    <row r="211" s="12" customFormat="1" ht="22.8" customHeight="1">
      <c r="A211" s="12"/>
      <c r="B211" s="188"/>
      <c r="C211" s="189"/>
      <c r="D211" s="190" t="s">
        <v>79</v>
      </c>
      <c r="E211" s="202" t="s">
        <v>199</v>
      </c>
      <c r="F211" s="202" t="s">
        <v>300</v>
      </c>
      <c r="G211" s="189"/>
      <c r="H211" s="189"/>
      <c r="I211" s="192"/>
      <c r="J211" s="203">
        <f>BK211</f>
        <v>0</v>
      </c>
      <c r="K211" s="189"/>
      <c r="L211" s="194"/>
      <c r="M211" s="195"/>
      <c r="N211" s="196"/>
      <c r="O211" s="196"/>
      <c r="P211" s="197">
        <f>SUM(P212:P259)</f>
        <v>0</v>
      </c>
      <c r="Q211" s="196"/>
      <c r="R211" s="197">
        <f>SUM(R212:R259)</f>
        <v>0.51239656</v>
      </c>
      <c r="S211" s="196"/>
      <c r="T211" s="198">
        <f>SUM(T212:T259)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199" t="s">
        <v>88</v>
      </c>
      <c r="AT211" s="200" t="s">
        <v>79</v>
      </c>
      <c r="AU211" s="200" t="s">
        <v>88</v>
      </c>
      <c r="AY211" s="199" t="s">
        <v>137</v>
      </c>
      <c r="BK211" s="201">
        <f>SUM(BK212:BK259)</f>
        <v>0</v>
      </c>
    </row>
    <row r="212" s="2" customFormat="1" ht="33" customHeight="1">
      <c r="A212" s="41"/>
      <c r="B212" s="42"/>
      <c r="C212" s="204" t="s">
        <v>301</v>
      </c>
      <c r="D212" s="204" t="s">
        <v>139</v>
      </c>
      <c r="E212" s="205" t="s">
        <v>302</v>
      </c>
      <c r="F212" s="206" t="s">
        <v>303</v>
      </c>
      <c r="G212" s="207" t="s">
        <v>163</v>
      </c>
      <c r="H212" s="208">
        <v>28.5</v>
      </c>
      <c r="I212" s="209"/>
      <c r="J212" s="210">
        <f>ROUND(I212*H212,2)</f>
        <v>0</v>
      </c>
      <c r="K212" s="206" t="s">
        <v>143</v>
      </c>
      <c r="L212" s="47"/>
      <c r="M212" s="211" t="s">
        <v>32</v>
      </c>
      <c r="N212" s="212" t="s">
        <v>51</v>
      </c>
      <c r="O212" s="87"/>
      <c r="P212" s="213">
        <f>O212*H212</f>
        <v>0</v>
      </c>
      <c r="Q212" s="213">
        <v>0</v>
      </c>
      <c r="R212" s="213">
        <f>Q212*H212</f>
        <v>0</v>
      </c>
      <c r="S212" s="213">
        <v>0</v>
      </c>
      <c r="T212" s="214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15" t="s">
        <v>144</v>
      </c>
      <c r="AT212" s="215" t="s">
        <v>139</v>
      </c>
      <c r="AU212" s="215" t="s">
        <v>90</v>
      </c>
      <c r="AY212" s="19" t="s">
        <v>137</v>
      </c>
      <c r="BE212" s="216">
        <f>IF(N212="základní",J212,0)</f>
        <v>0</v>
      </c>
      <c r="BF212" s="216">
        <f>IF(N212="snížená",J212,0)</f>
        <v>0</v>
      </c>
      <c r="BG212" s="216">
        <f>IF(N212="zákl. přenesená",J212,0)</f>
        <v>0</v>
      </c>
      <c r="BH212" s="216">
        <f>IF(N212="sníž. přenesená",J212,0)</f>
        <v>0</v>
      </c>
      <c r="BI212" s="216">
        <f>IF(N212="nulová",J212,0)</f>
        <v>0</v>
      </c>
      <c r="BJ212" s="19" t="s">
        <v>88</v>
      </c>
      <c r="BK212" s="216">
        <f>ROUND(I212*H212,2)</f>
        <v>0</v>
      </c>
      <c r="BL212" s="19" t="s">
        <v>144</v>
      </c>
      <c r="BM212" s="215" t="s">
        <v>304</v>
      </c>
    </row>
    <row r="213" s="2" customFormat="1">
      <c r="A213" s="41"/>
      <c r="B213" s="42"/>
      <c r="C213" s="43"/>
      <c r="D213" s="217" t="s">
        <v>146</v>
      </c>
      <c r="E213" s="43"/>
      <c r="F213" s="218" t="s">
        <v>305</v>
      </c>
      <c r="G213" s="43"/>
      <c r="H213" s="43"/>
      <c r="I213" s="219"/>
      <c r="J213" s="43"/>
      <c r="K213" s="43"/>
      <c r="L213" s="47"/>
      <c r="M213" s="220"/>
      <c r="N213" s="221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19" t="s">
        <v>146</v>
      </c>
      <c r="AU213" s="19" t="s">
        <v>90</v>
      </c>
    </row>
    <row r="214" s="2" customFormat="1">
      <c r="A214" s="41"/>
      <c r="B214" s="42"/>
      <c r="C214" s="43"/>
      <c r="D214" s="222" t="s">
        <v>148</v>
      </c>
      <c r="E214" s="43"/>
      <c r="F214" s="223" t="s">
        <v>306</v>
      </c>
      <c r="G214" s="43"/>
      <c r="H214" s="43"/>
      <c r="I214" s="219"/>
      <c r="J214" s="43"/>
      <c r="K214" s="43"/>
      <c r="L214" s="47"/>
      <c r="M214" s="220"/>
      <c r="N214" s="221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19" t="s">
        <v>148</v>
      </c>
      <c r="AU214" s="19" t="s">
        <v>90</v>
      </c>
    </row>
    <row r="215" s="15" customFormat="1">
      <c r="A215" s="15"/>
      <c r="B215" s="246"/>
      <c r="C215" s="247"/>
      <c r="D215" s="217" t="s">
        <v>150</v>
      </c>
      <c r="E215" s="248" t="s">
        <v>32</v>
      </c>
      <c r="F215" s="249" t="s">
        <v>193</v>
      </c>
      <c r="G215" s="247"/>
      <c r="H215" s="248" t="s">
        <v>32</v>
      </c>
      <c r="I215" s="250"/>
      <c r="J215" s="247"/>
      <c r="K215" s="247"/>
      <c r="L215" s="251"/>
      <c r="M215" s="252"/>
      <c r="N215" s="253"/>
      <c r="O215" s="253"/>
      <c r="P215" s="253"/>
      <c r="Q215" s="253"/>
      <c r="R215" s="253"/>
      <c r="S215" s="253"/>
      <c r="T215" s="254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55" t="s">
        <v>150</v>
      </c>
      <c r="AU215" s="255" t="s">
        <v>90</v>
      </c>
      <c r="AV215" s="15" t="s">
        <v>88</v>
      </c>
      <c r="AW215" s="15" t="s">
        <v>40</v>
      </c>
      <c r="AX215" s="15" t="s">
        <v>80</v>
      </c>
      <c r="AY215" s="255" t="s">
        <v>137</v>
      </c>
    </row>
    <row r="216" s="13" customFormat="1">
      <c r="A216" s="13"/>
      <c r="B216" s="224"/>
      <c r="C216" s="225"/>
      <c r="D216" s="217" t="s">
        <v>150</v>
      </c>
      <c r="E216" s="226" t="s">
        <v>32</v>
      </c>
      <c r="F216" s="227" t="s">
        <v>307</v>
      </c>
      <c r="G216" s="225"/>
      <c r="H216" s="228">
        <v>28.5</v>
      </c>
      <c r="I216" s="229"/>
      <c r="J216" s="225"/>
      <c r="K216" s="225"/>
      <c r="L216" s="230"/>
      <c r="M216" s="231"/>
      <c r="N216" s="232"/>
      <c r="O216" s="232"/>
      <c r="P216" s="232"/>
      <c r="Q216" s="232"/>
      <c r="R216" s="232"/>
      <c r="S216" s="232"/>
      <c r="T216" s="23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4" t="s">
        <v>150</v>
      </c>
      <c r="AU216" s="234" t="s">
        <v>90</v>
      </c>
      <c r="AV216" s="13" t="s">
        <v>90</v>
      </c>
      <c r="AW216" s="13" t="s">
        <v>40</v>
      </c>
      <c r="AX216" s="13" t="s">
        <v>80</v>
      </c>
      <c r="AY216" s="234" t="s">
        <v>137</v>
      </c>
    </row>
    <row r="217" s="14" customFormat="1">
      <c r="A217" s="14"/>
      <c r="B217" s="235"/>
      <c r="C217" s="236"/>
      <c r="D217" s="217" t="s">
        <v>150</v>
      </c>
      <c r="E217" s="237" t="s">
        <v>32</v>
      </c>
      <c r="F217" s="238" t="s">
        <v>152</v>
      </c>
      <c r="G217" s="236"/>
      <c r="H217" s="239">
        <v>28.5</v>
      </c>
      <c r="I217" s="240"/>
      <c r="J217" s="236"/>
      <c r="K217" s="236"/>
      <c r="L217" s="241"/>
      <c r="M217" s="242"/>
      <c r="N217" s="243"/>
      <c r="O217" s="243"/>
      <c r="P217" s="243"/>
      <c r="Q217" s="243"/>
      <c r="R217" s="243"/>
      <c r="S217" s="243"/>
      <c r="T217" s="24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5" t="s">
        <v>150</v>
      </c>
      <c r="AU217" s="245" t="s">
        <v>90</v>
      </c>
      <c r="AV217" s="14" t="s">
        <v>144</v>
      </c>
      <c r="AW217" s="14" t="s">
        <v>40</v>
      </c>
      <c r="AX217" s="14" t="s">
        <v>88</v>
      </c>
      <c r="AY217" s="245" t="s">
        <v>137</v>
      </c>
    </row>
    <row r="218" s="2" customFormat="1" ht="24.15" customHeight="1">
      <c r="A218" s="41"/>
      <c r="B218" s="42"/>
      <c r="C218" s="256" t="s">
        <v>308</v>
      </c>
      <c r="D218" s="256" t="s">
        <v>273</v>
      </c>
      <c r="E218" s="257" t="s">
        <v>309</v>
      </c>
      <c r="F218" s="258" t="s">
        <v>310</v>
      </c>
      <c r="G218" s="259" t="s">
        <v>163</v>
      </c>
      <c r="H218" s="260">
        <v>28.928000000000001</v>
      </c>
      <c r="I218" s="261"/>
      <c r="J218" s="262">
        <f>ROUND(I218*H218,2)</f>
        <v>0</v>
      </c>
      <c r="K218" s="258" t="s">
        <v>143</v>
      </c>
      <c r="L218" s="263"/>
      <c r="M218" s="264" t="s">
        <v>32</v>
      </c>
      <c r="N218" s="265" t="s">
        <v>51</v>
      </c>
      <c r="O218" s="87"/>
      <c r="P218" s="213">
        <f>O218*H218</f>
        <v>0</v>
      </c>
      <c r="Q218" s="213">
        <v>0.0010200000000000001</v>
      </c>
      <c r="R218" s="213">
        <f>Q218*H218</f>
        <v>0.029506560000000005</v>
      </c>
      <c r="S218" s="213">
        <v>0</v>
      </c>
      <c r="T218" s="214">
        <f>S218*H218</f>
        <v>0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15" t="s">
        <v>199</v>
      </c>
      <c r="AT218" s="215" t="s">
        <v>273</v>
      </c>
      <c r="AU218" s="215" t="s">
        <v>90</v>
      </c>
      <c r="AY218" s="19" t="s">
        <v>137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19" t="s">
        <v>88</v>
      </c>
      <c r="BK218" s="216">
        <f>ROUND(I218*H218,2)</f>
        <v>0</v>
      </c>
      <c r="BL218" s="19" t="s">
        <v>144</v>
      </c>
      <c r="BM218" s="215" t="s">
        <v>311</v>
      </c>
    </row>
    <row r="219" s="2" customFormat="1">
      <c r="A219" s="41"/>
      <c r="B219" s="42"/>
      <c r="C219" s="43"/>
      <c r="D219" s="217" t="s">
        <v>146</v>
      </c>
      <c r="E219" s="43"/>
      <c r="F219" s="218" t="s">
        <v>310</v>
      </c>
      <c r="G219" s="43"/>
      <c r="H219" s="43"/>
      <c r="I219" s="219"/>
      <c r="J219" s="43"/>
      <c r="K219" s="43"/>
      <c r="L219" s="47"/>
      <c r="M219" s="220"/>
      <c r="N219" s="221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19" t="s">
        <v>146</v>
      </c>
      <c r="AU219" s="19" t="s">
        <v>90</v>
      </c>
    </row>
    <row r="220" s="13" customFormat="1">
      <c r="A220" s="13"/>
      <c r="B220" s="224"/>
      <c r="C220" s="225"/>
      <c r="D220" s="217" t="s">
        <v>150</v>
      </c>
      <c r="E220" s="226" t="s">
        <v>32</v>
      </c>
      <c r="F220" s="227" t="s">
        <v>312</v>
      </c>
      <c r="G220" s="225"/>
      <c r="H220" s="228">
        <v>28.928000000000001</v>
      </c>
      <c r="I220" s="229"/>
      <c r="J220" s="225"/>
      <c r="K220" s="225"/>
      <c r="L220" s="230"/>
      <c r="M220" s="231"/>
      <c r="N220" s="232"/>
      <c r="O220" s="232"/>
      <c r="P220" s="232"/>
      <c r="Q220" s="232"/>
      <c r="R220" s="232"/>
      <c r="S220" s="232"/>
      <c r="T220" s="23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4" t="s">
        <v>150</v>
      </c>
      <c r="AU220" s="234" t="s">
        <v>90</v>
      </c>
      <c r="AV220" s="13" t="s">
        <v>90</v>
      </c>
      <c r="AW220" s="13" t="s">
        <v>40</v>
      </c>
      <c r="AX220" s="13" t="s">
        <v>80</v>
      </c>
      <c r="AY220" s="234" t="s">
        <v>137</v>
      </c>
    </row>
    <row r="221" s="14" customFormat="1">
      <c r="A221" s="14"/>
      <c r="B221" s="235"/>
      <c r="C221" s="236"/>
      <c r="D221" s="217" t="s">
        <v>150</v>
      </c>
      <c r="E221" s="237" t="s">
        <v>32</v>
      </c>
      <c r="F221" s="238" t="s">
        <v>152</v>
      </c>
      <c r="G221" s="236"/>
      <c r="H221" s="239">
        <v>28.928000000000001</v>
      </c>
      <c r="I221" s="240"/>
      <c r="J221" s="236"/>
      <c r="K221" s="236"/>
      <c r="L221" s="241"/>
      <c r="M221" s="242"/>
      <c r="N221" s="243"/>
      <c r="O221" s="243"/>
      <c r="P221" s="243"/>
      <c r="Q221" s="243"/>
      <c r="R221" s="243"/>
      <c r="S221" s="243"/>
      <c r="T221" s="24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5" t="s">
        <v>150</v>
      </c>
      <c r="AU221" s="245" t="s">
        <v>90</v>
      </c>
      <c r="AV221" s="14" t="s">
        <v>144</v>
      </c>
      <c r="AW221" s="14" t="s">
        <v>40</v>
      </c>
      <c r="AX221" s="14" t="s">
        <v>88</v>
      </c>
      <c r="AY221" s="245" t="s">
        <v>137</v>
      </c>
    </row>
    <row r="222" s="2" customFormat="1" ht="16.5" customHeight="1">
      <c r="A222" s="41"/>
      <c r="B222" s="42"/>
      <c r="C222" s="204" t="s">
        <v>313</v>
      </c>
      <c r="D222" s="204" t="s">
        <v>139</v>
      </c>
      <c r="E222" s="205" t="s">
        <v>314</v>
      </c>
      <c r="F222" s="206" t="s">
        <v>315</v>
      </c>
      <c r="G222" s="207" t="s">
        <v>316</v>
      </c>
      <c r="H222" s="208">
        <v>2</v>
      </c>
      <c r="I222" s="209"/>
      <c r="J222" s="210">
        <f>ROUND(I222*H222,2)</f>
        <v>0</v>
      </c>
      <c r="K222" s="206" t="s">
        <v>32</v>
      </c>
      <c r="L222" s="47"/>
      <c r="M222" s="211" t="s">
        <v>32</v>
      </c>
      <c r="N222" s="212" t="s">
        <v>51</v>
      </c>
      <c r="O222" s="87"/>
      <c r="P222" s="213">
        <f>O222*H222</f>
        <v>0</v>
      </c>
      <c r="Q222" s="213">
        <v>0.0074700000000000001</v>
      </c>
      <c r="R222" s="213">
        <f>Q222*H222</f>
        <v>0.01494</v>
      </c>
      <c r="S222" s="213">
        <v>0</v>
      </c>
      <c r="T222" s="214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15" t="s">
        <v>144</v>
      </c>
      <c r="AT222" s="215" t="s">
        <v>139</v>
      </c>
      <c r="AU222" s="215" t="s">
        <v>90</v>
      </c>
      <c r="AY222" s="19" t="s">
        <v>137</v>
      </c>
      <c r="BE222" s="216">
        <f>IF(N222="základní",J222,0)</f>
        <v>0</v>
      </c>
      <c r="BF222" s="216">
        <f>IF(N222="snížená",J222,0)</f>
        <v>0</v>
      </c>
      <c r="BG222" s="216">
        <f>IF(N222="zákl. přenesená",J222,0)</f>
        <v>0</v>
      </c>
      <c r="BH222" s="216">
        <f>IF(N222="sníž. přenesená",J222,0)</f>
        <v>0</v>
      </c>
      <c r="BI222" s="216">
        <f>IF(N222="nulová",J222,0)</f>
        <v>0</v>
      </c>
      <c r="BJ222" s="19" t="s">
        <v>88</v>
      </c>
      <c r="BK222" s="216">
        <f>ROUND(I222*H222,2)</f>
        <v>0</v>
      </c>
      <c r="BL222" s="19" t="s">
        <v>144</v>
      </c>
      <c r="BM222" s="215" t="s">
        <v>317</v>
      </c>
    </row>
    <row r="223" s="2" customFormat="1">
      <c r="A223" s="41"/>
      <c r="B223" s="42"/>
      <c r="C223" s="43"/>
      <c r="D223" s="217" t="s">
        <v>146</v>
      </c>
      <c r="E223" s="43"/>
      <c r="F223" s="218" t="s">
        <v>315</v>
      </c>
      <c r="G223" s="43"/>
      <c r="H223" s="43"/>
      <c r="I223" s="219"/>
      <c r="J223" s="43"/>
      <c r="K223" s="43"/>
      <c r="L223" s="47"/>
      <c r="M223" s="220"/>
      <c r="N223" s="221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19" t="s">
        <v>146</v>
      </c>
      <c r="AU223" s="19" t="s">
        <v>90</v>
      </c>
    </row>
    <row r="224" s="2" customFormat="1">
      <c r="A224" s="41"/>
      <c r="B224" s="42"/>
      <c r="C224" s="43"/>
      <c r="D224" s="217" t="s">
        <v>318</v>
      </c>
      <c r="E224" s="43"/>
      <c r="F224" s="266" t="s">
        <v>319</v>
      </c>
      <c r="G224" s="43"/>
      <c r="H224" s="43"/>
      <c r="I224" s="219"/>
      <c r="J224" s="43"/>
      <c r="K224" s="43"/>
      <c r="L224" s="47"/>
      <c r="M224" s="220"/>
      <c r="N224" s="221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19" t="s">
        <v>318</v>
      </c>
      <c r="AU224" s="19" t="s">
        <v>90</v>
      </c>
    </row>
    <row r="225" s="13" customFormat="1">
      <c r="A225" s="13"/>
      <c r="B225" s="224"/>
      <c r="C225" s="225"/>
      <c r="D225" s="217" t="s">
        <v>150</v>
      </c>
      <c r="E225" s="226" t="s">
        <v>32</v>
      </c>
      <c r="F225" s="227" t="s">
        <v>320</v>
      </c>
      <c r="G225" s="225"/>
      <c r="H225" s="228">
        <v>2</v>
      </c>
      <c r="I225" s="229"/>
      <c r="J225" s="225"/>
      <c r="K225" s="225"/>
      <c r="L225" s="230"/>
      <c r="M225" s="231"/>
      <c r="N225" s="232"/>
      <c r="O225" s="232"/>
      <c r="P225" s="232"/>
      <c r="Q225" s="232"/>
      <c r="R225" s="232"/>
      <c r="S225" s="232"/>
      <c r="T225" s="23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4" t="s">
        <v>150</v>
      </c>
      <c r="AU225" s="234" t="s">
        <v>90</v>
      </c>
      <c r="AV225" s="13" t="s">
        <v>90</v>
      </c>
      <c r="AW225" s="13" t="s">
        <v>40</v>
      </c>
      <c r="AX225" s="13" t="s">
        <v>80</v>
      </c>
      <c r="AY225" s="234" t="s">
        <v>137</v>
      </c>
    </row>
    <row r="226" s="14" customFormat="1">
      <c r="A226" s="14"/>
      <c r="B226" s="235"/>
      <c r="C226" s="236"/>
      <c r="D226" s="217" t="s">
        <v>150</v>
      </c>
      <c r="E226" s="237" t="s">
        <v>32</v>
      </c>
      <c r="F226" s="238" t="s">
        <v>152</v>
      </c>
      <c r="G226" s="236"/>
      <c r="H226" s="239">
        <v>2</v>
      </c>
      <c r="I226" s="240"/>
      <c r="J226" s="236"/>
      <c r="K226" s="236"/>
      <c r="L226" s="241"/>
      <c r="M226" s="242"/>
      <c r="N226" s="243"/>
      <c r="O226" s="243"/>
      <c r="P226" s="243"/>
      <c r="Q226" s="243"/>
      <c r="R226" s="243"/>
      <c r="S226" s="243"/>
      <c r="T226" s="24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5" t="s">
        <v>150</v>
      </c>
      <c r="AU226" s="245" t="s">
        <v>90</v>
      </c>
      <c r="AV226" s="14" t="s">
        <v>144</v>
      </c>
      <c r="AW226" s="14" t="s">
        <v>40</v>
      </c>
      <c r="AX226" s="14" t="s">
        <v>88</v>
      </c>
      <c r="AY226" s="245" t="s">
        <v>137</v>
      </c>
    </row>
    <row r="227" s="2" customFormat="1" ht="24.15" customHeight="1">
      <c r="A227" s="41"/>
      <c r="B227" s="42"/>
      <c r="C227" s="204" t="s">
        <v>321</v>
      </c>
      <c r="D227" s="204" t="s">
        <v>139</v>
      </c>
      <c r="E227" s="205" t="s">
        <v>322</v>
      </c>
      <c r="F227" s="206" t="s">
        <v>323</v>
      </c>
      <c r="G227" s="207" t="s">
        <v>316</v>
      </c>
      <c r="H227" s="208">
        <v>2</v>
      </c>
      <c r="I227" s="209"/>
      <c r="J227" s="210">
        <f>ROUND(I227*H227,2)</f>
        <v>0</v>
      </c>
      <c r="K227" s="206" t="s">
        <v>143</v>
      </c>
      <c r="L227" s="47"/>
      <c r="M227" s="211" t="s">
        <v>32</v>
      </c>
      <c r="N227" s="212" t="s">
        <v>51</v>
      </c>
      <c r="O227" s="87"/>
      <c r="P227" s="213">
        <f>O227*H227</f>
        <v>0</v>
      </c>
      <c r="Q227" s="213">
        <v>0</v>
      </c>
      <c r="R227" s="213">
        <f>Q227*H227</f>
        <v>0</v>
      </c>
      <c r="S227" s="213">
        <v>0</v>
      </c>
      <c r="T227" s="214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15" t="s">
        <v>144</v>
      </c>
      <c r="AT227" s="215" t="s">
        <v>139</v>
      </c>
      <c r="AU227" s="215" t="s">
        <v>90</v>
      </c>
      <c r="AY227" s="19" t="s">
        <v>137</v>
      </c>
      <c r="BE227" s="216">
        <f>IF(N227="základní",J227,0)</f>
        <v>0</v>
      </c>
      <c r="BF227" s="216">
        <f>IF(N227="snížená",J227,0)</f>
        <v>0</v>
      </c>
      <c r="BG227" s="216">
        <f>IF(N227="zákl. přenesená",J227,0)</f>
        <v>0</v>
      </c>
      <c r="BH227" s="216">
        <f>IF(N227="sníž. přenesená",J227,0)</f>
        <v>0</v>
      </c>
      <c r="BI227" s="216">
        <f>IF(N227="nulová",J227,0)</f>
        <v>0</v>
      </c>
      <c r="BJ227" s="19" t="s">
        <v>88</v>
      </c>
      <c r="BK227" s="216">
        <f>ROUND(I227*H227,2)</f>
        <v>0</v>
      </c>
      <c r="BL227" s="19" t="s">
        <v>144</v>
      </c>
      <c r="BM227" s="215" t="s">
        <v>324</v>
      </c>
    </row>
    <row r="228" s="2" customFormat="1">
      <c r="A228" s="41"/>
      <c r="B228" s="42"/>
      <c r="C228" s="43"/>
      <c r="D228" s="217" t="s">
        <v>146</v>
      </c>
      <c r="E228" s="43"/>
      <c r="F228" s="218" t="s">
        <v>325</v>
      </c>
      <c r="G228" s="43"/>
      <c r="H228" s="43"/>
      <c r="I228" s="219"/>
      <c r="J228" s="43"/>
      <c r="K228" s="43"/>
      <c r="L228" s="47"/>
      <c r="M228" s="220"/>
      <c r="N228" s="221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19" t="s">
        <v>146</v>
      </c>
      <c r="AU228" s="19" t="s">
        <v>90</v>
      </c>
    </row>
    <row r="229" s="2" customFormat="1">
      <c r="A229" s="41"/>
      <c r="B229" s="42"/>
      <c r="C229" s="43"/>
      <c r="D229" s="222" t="s">
        <v>148</v>
      </c>
      <c r="E229" s="43"/>
      <c r="F229" s="223" t="s">
        <v>326</v>
      </c>
      <c r="G229" s="43"/>
      <c r="H229" s="43"/>
      <c r="I229" s="219"/>
      <c r="J229" s="43"/>
      <c r="K229" s="43"/>
      <c r="L229" s="47"/>
      <c r="M229" s="220"/>
      <c r="N229" s="221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19" t="s">
        <v>148</v>
      </c>
      <c r="AU229" s="19" t="s">
        <v>90</v>
      </c>
    </row>
    <row r="230" s="15" customFormat="1">
      <c r="A230" s="15"/>
      <c r="B230" s="246"/>
      <c r="C230" s="247"/>
      <c r="D230" s="217" t="s">
        <v>150</v>
      </c>
      <c r="E230" s="248" t="s">
        <v>32</v>
      </c>
      <c r="F230" s="249" t="s">
        <v>284</v>
      </c>
      <c r="G230" s="247"/>
      <c r="H230" s="248" t="s">
        <v>32</v>
      </c>
      <c r="I230" s="250"/>
      <c r="J230" s="247"/>
      <c r="K230" s="247"/>
      <c r="L230" s="251"/>
      <c r="M230" s="252"/>
      <c r="N230" s="253"/>
      <c r="O230" s="253"/>
      <c r="P230" s="253"/>
      <c r="Q230" s="253"/>
      <c r="R230" s="253"/>
      <c r="S230" s="253"/>
      <c r="T230" s="254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55" t="s">
        <v>150</v>
      </c>
      <c r="AU230" s="255" t="s">
        <v>90</v>
      </c>
      <c r="AV230" s="15" t="s">
        <v>88</v>
      </c>
      <c r="AW230" s="15" t="s">
        <v>40</v>
      </c>
      <c r="AX230" s="15" t="s">
        <v>80</v>
      </c>
      <c r="AY230" s="255" t="s">
        <v>137</v>
      </c>
    </row>
    <row r="231" s="13" customFormat="1">
      <c r="A231" s="13"/>
      <c r="B231" s="224"/>
      <c r="C231" s="225"/>
      <c r="D231" s="217" t="s">
        <v>150</v>
      </c>
      <c r="E231" s="226" t="s">
        <v>32</v>
      </c>
      <c r="F231" s="227" t="s">
        <v>327</v>
      </c>
      <c r="G231" s="225"/>
      <c r="H231" s="228">
        <v>2</v>
      </c>
      <c r="I231" s="229"/>
      <c r="J231" s="225"/>
      <c r="K231" s="225"/>
      <c r="L231" s="230"/>
      <c r="M231" s="231"/>
      <c r="N231" s="232"/>
      <c r="O231" s="232"/>
      <c r="P231" s="232"/>
      <c r="Q231" s="232"/>
      <c r="R231" s="232"/>
      <c r="S231" s="232"/>
      <c r="T231" s="23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4" t="s">
        <v>150</v>
      </c>
      <c r="AU231" s="234" t="s">
        <v>90</v>
      </c>
      <c r="AV231" s="13" t="s">
        <v>90</v>
      </c>
      <c r="AW231" s="13" t="s">
        <v>40</v>
      </c>
      <c r="AX231" s="13" t="s">
        <v>80</v>
      </c>
      <c r="AY231" s="234" t="s">
        <v>137</v>
      </c>
    </row>
    <row r="232" s="14" customFormat="1">
      <c r="A232" s="14"/>
      <c r="B232" s="235"/>
      <c r="C232" s="236"/>
      <c r="D232" s="217" t="s">
        <v>150</v>
      </c>
      <c r="E232" s="237" t="s">
        <v>32</v>
      </c>
      <c r="F232" s="238" t="s">
        <v>152</v>
      </c>
      <c r="G232" s="236"/>
      <c r="H232" s="239">
        <v>2</v>
      </c>
      <c r="I232" s="240"/>
      <c r="J232" s="236"/>
      <c r="K232" s="236"/>
      <c r="L232" s="241"/>
      <c r="M232" s="242"/>
      <c r="N232" s="243"/>
      <c r="O232" s="243"/>
      <c r="P232" s="243"/>
      <c r="Q232" s="243"/>
      <c r="R232" s="243"/>
      <c r="S232" s="243"/>
      <c r="T232" s="24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5" t="s">
        <v>150</v>
      </c>
      <c r="AU232" s="245" t="s">
        <v>90</v>
      </c>
      <c r="AV232" s="14" t="s">
        <v>144</v>
      </c>
      <c r="AW232" s="14" t="s">
        <v>40</v>
      </c>
      <c r="AX232" s="14" t="s">
        <v>88</v>
      </c>
      <c r="AY232" s="245" t="s">
        <v>137</v>
      </c>
    </row>
    <row r="233" s="2" customFormat="1" ht="16.5" customHeight="1">
      <c r="A233" s="41"/>
      <c r="B233" s="42"/>
      <c r="C233" s="256" t="s">
        <v>328</v>
      </c>
      <c r="D233" s="256" t="s">
        <v>273</v>
      </c>
      <c r="E233" s="257" t="s">
        <v>329</v>
      </c>
      <c r="F233" s="258" t="s">
        <v>330</v>
      </c>
      <c r="G233" s="259" t="s">
        <v>316</v>
      </c>
      <c r="H233" s="260">
        <v>2</v>
      </c>
      <c r="I233" s="261"/>
      <c r="J233" s="262">
        <f>ROUND(I233*H233,2)</f>
        <v>0</v>
      </c>
      <c r="K233" s="258" t="s">
        <v>32</v>
      </c>
      <c r="L233" s="263"/>
      <c r="M233" s="264" t="s">
        <v>32</v>
      </c>
      <c r="N233" s="265" t="s">
        <v>51</v>
      </c>
      <c r="O233" s="87"/>
      <c r="P233" s="213">
        <f>O233*H233</f>
        <v>0</v>
      </c>
      <c r="Q233" s="213">
        <v>0.00029999999999999997</v>
      </c>
      <c r="R233" s="213">
        <f>Q233*H233</f>
        <v>0.00059999999999999995</v>
      </c>
      <c r="S233" s="213">
        <v>0</v>
      </c>
      <c r="T233" s="214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15" t="s">
        <v>199</v>
      </c>
      <c r="AT233" s="215" t="s">
        <v>273</v>
      </c>
      <c r="AU233" s="215" t="s">
        <v>90</v>
      </c>
      <c r="AY233" s="19" t="s">
        <v>137</v>
      </c>
      <c r="BE233" s="216">
        <f>IF(N233="základní",J233,0)</f>
        <v>0</v>
      </c>
      <c r="BF233" s="216">
        <f>IF(N233="snížená",J233,0)</f>
        <v>0</v>
      </c>
      <c r="BG233" s="216">
        <f>IF(N233="zákl. přenesená",J233,0)</f>
        <v>0</v>
      </c>
      <c r="BH233" s="216">
        <f>IF(N233="sníž. přenesená",J233,0)</f>
        <v>0</v>
      </c>
      <c r="BI233" s="216">
        <f>IF(N233="nulová",J233,0)</f>
        <v>0</v>
      </c>
      <c r="BJ233" s="19" t="s">
        <v>88</v>
      </c>
      <c r="BK233" s="216">
        <f>ROUND(I233*H233,2)</f>
        <v>0</v>
      </c>
      <c r="BL233" s="19" t="s">
        <v>144</v>
      </c>
      <c r="BM233" s="215" t="s">
        <v>331</v>
      </c>
    </row>
    <row r="234" s="2" customFormat="1">
      <c r="A234" s="41"/>
      <c r="B234" s="42"/>
      <c r="C234" s="43"/>
      <c r="D234" s="217" t="s">
        <v>146</v>
      </c>
      <c r="E234" s="43"/>
      <c r="F234" s="218" t="s">
        <v>330</v>
      </c>
      <c r="G234" s="43"/>
      <c r="H234" s="43"/>
      <c r="I234" s="219"/>
      <c r="J234" s="43"/>
      <c r="K234" s="43"/>
      <c r="L234" s="47"/>
      <c r="M234" s="220"/>
      <c r="N234" s="221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19" t="s">
        <v>146</v>
      </c>
      <c r="AU234" s="19" t="s">
        <v>90</v>
      </c>
    </row>
    <row r="235" s="15" customFormat="1">
      <c r="A235" s="15"/>
      <c r="B235" s="246"/>
      <c r="C235" s="247"/>
      <c r="D235" s="217" t="s">
        <v>150</v>
      </c>
      <c r="E235" s="248" t="s">
        <v>32</v>
      </c>
      <c r="F235" s="249" t="s">
        <v>284</v>
      </c>
      <c r="G235" s="247"/>
      <c r="H235" s="248" t="s">
        <v>32</v>
      </c>
      <c r="I235" s="250"/>
      <c r="J235" s="247"/>
      <c r="K235" s="247"/>
      <c r="L235" s="251"/>
      <c r="M235" s="252"/>
      <c r="N235" s="253"/>
      <c r="O235" s="253"/>
      <c r="P235" s="253"/>
      <c r="Q235" s="253"/>
      <c r="R235" s="253"/>
      <c r="S235" s="253"/>
      <c r="T235" s="254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55" t="s">
        <v>150</v>
      </c>
      <c r="AU235" s="255" t="s">
        <v>90</v>
      </c>
      <c r="AV235" s="15" t="s">
        <v>88</v>
      </c>
      <c r="AW235" s="15" t="s">
        <v>40</v>
      </c>
      <c r="AX235" s="15" t="s">
        <v>80</v>
      </c>
      <c r="AY235" s="255" t="s">
        <v>137</v>
      </c>
    </row>
    <row r="236" s="13" customFormat="1">
      <c r="A236" s="13"/>
      <c r="B236" s="224"/>
      <c r="C236" s="225"/>
      <c r="D236" s="217" t="s">
        <v>150</v>
      </c>
      <c r="E236" s="226" t="s">
        <v>32</v>
      </c>
      <c r="F236" s="227" t="s">
        <v>327</v>
      </c>
      <c r="G236" s="225"/>
      <c r="H236" s="228">
        <v>2</v>
      </c>
      <c r="I236" s="229"/>
      <c r="J236" s="225"/>
      <c r="K236" s="225"/>
      <c r="L236" s="230"/>
      <c r="M236" s="231"/>
      <c r="N236" s="232"/>
      <c r="O236" s="232"/>
      <c r="P236" s="232"/>
      <c r="Q236" s="232"/>
      <c r="R236" s="232"/>
      <c r="S236" s="232"/>
      <c r="T236" s="23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4" t="s">
        <v>150</v>
      </c>
      <c r="AU236" s="234" t="s">
        <v>90</v>
      </c>
      <c r="AV236" s="13" t="s">
        <v>90</v>
      </c>
      <c r="AW236" s="13" t="s">
        <v>40</v>
      </c>
      <c r="AX236" s="13" t="s">
        <v>80</v>
      </c>
      <c r="AY236" s="234" t="s">
        <v>137</v>
      </c>
    </row>
    <row r="237" s="14" customFormat="1">
      <c r="A237" s="14"/>
      <c r="B237" s="235"/>
      <c r="C237" s="236"/>
      <c r="D237" s="217" t="s">
        <v>150</v>
      </c>
      <c r="E237" s="237" t="s">
        <v>32</v>
      </c>
      <c r="F237" s="238" t="s">
        <v>152</v>
      </c>
      <c r="G237" s="236"/>
      <c r="H237" s="239">
        <v>2</v>
      </c>
      <c r="I237" s="240"/>
      <c r="J237" s="236"/>
      <c r="K237" s="236"/>
      <c r="L237" s="241"/>
      <c r="M237" s="242"/>
      <c r="N237" s="243"/>
      <c r="O237" s="243"/>
      <c r="P237" s="243"/>
      <c r="Q237" s="243"/>
      <c r="R237" s="243"/>
      <c r="S237" s="243"/>
      <c r="T237" s="24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5" t="s">
        <v>150</v>
      </c>
      <c r="AU237" s="245" t="s">
        <v>90</v>
      </c>
      <c r="AV237" s="14" t="s">
        <v>144</v>
      </c>
      <c r="AW237" s="14" t="s">
        <v>40</v>
      </c>
      <c r="AX237" s="14" t="s">
        <v>88</v>
      </c>
      <c r="AY237" s="245" t="s">
        <v>137</v>
      </c>
    </row>
    <row r="238" s="2" customFormat="1" ht="16.5" customHeight="1">
      <c r="A238" s="41"/>
      <c r="B238" s="42"/>
      <c r="C238" s="204" t="s">
        <v>332</v>
      </c>
      <c r="D238" s="204" t="s">
        <v>139</v>
      </c>
      <c r="E238" s="205" t="s">
        <v>333</v>
      </c>
      <c r="F238" s="206" t="s">
        <v>334</v>
      </c>
      <c r="G238" s="207" t="s">
        <v>163</v>
      </c>
      <c r="H238" s="208">
        <v>28.5</v>
      </c>
      <c r="I238" s="209"/>
      <c r="J238" s="210">
        <f>ROUND(I238*H238,2)</f>
        <v>0</v>
      </c>
      <c r="K238" s="206" t="s">
        <v>143</v>
      </c>
      <c r="L238" s="47"/>
      <c r="M238" s="211" t="s">
        <v>32</v>
      </c>
      <c r="N238" s="212" t="s">
        <v>51</v>
      </c>
      <c r="O238" s="87"/>
      <c r="P238" s="213">
        <f>O238*H238</f>
        <v>0</v>
      </c>
      <c r="Q238" s="213">
        <v>0</v>
      </c>
      <c r="R238" s="213">
        <f>Q238*H238</f>
        <v>0</v>
      </c>
      <c r="S238" s="213">
        <v>0</v>
      </c>
      <c r="T238" s="214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15" t="s">
        <v>144</v>
      </c>
      <c r="AT238" s="215" t="s">
        <v>139</v>
      </c>
      <c r="AU238" s="215" t="s">
        <v>90</v>
      </c>
      <c r="AY238" s="19" t="s">
        <v>137</v>
      </c>
      <c r="BE238" s="216">
        <f>IF(N238="základní",J238,0)</f>
        <v>0</v>
      </c>
      <c r="BF238" s="216">
        <f>IF(N238="snížená",J238,0)</f>
        <v>0</v>
      </c>
      <c r="BG238" s="216">
        <f>IF(N238="zákl. přenesená",J238,0)</f>
        <v>0</v>
      </c>
      <c r="BH238" s="216">
        <f>IF(N238="sníž. přenesená",J238,0)</f>
        <v>0</v>
      </c>
      <c r="BI238" s="216">
        <f>IF(N238="nulová",J238,0)</f>
        <v>0</v>
      </c>
      <c r="BJ238" s="19" t="s">
        <v>88</v>
      </c>
      <c r="BK238" s="216">
        <f>ROUND(I238*H238,2)</f>
        <v>0</v>
      </c>
      <c r="BL238" s="19" t="s">
        <v>144</v>
      </c>
      <c r="BM238" s="215" t="s">
        <v>335</v>
      </c>
    </row>
    <row r="239" s="2" customFormat="1">
      <c r="A239" s="41"/>
      <c r="B239" s="42"/>
      <c r="C239" s="43"/>
      <c r="D239" s="217" t="s">
        <v>146</v>
      </c>
      <c r="E239" s="43"/>
      <c r="F239" s="218" t="s">
        <v>336</v>
      </c>
      <c r="G239" s="43"/>
      <c r="H239" s="43"/>
      <c r="I239" s="219"/>
      <c r="J239" s="43"/>
      <c r="K239" s="43"/>
      <c r="L239" s="47"/>
      <c r="M239" s="220"/>
      <c r="N239" s="221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19" t="s">
        <v>146</v>
      </c>
      <c r="AU239" s="19" t="s">
        <v>90</v>
      </c>
    </row>
    <row r="240" s="2" customFormat="1">
      <c r="A240" s="41"/>
      <c r="B240" s="42"/>
      <c r="C240" s="43"/>
      <c r="D240" s="222" t="s">
        <v>148</v>
      </c>
      <c r="E240" s="43"/>
      <c r="F240" s="223" t="s">
        <v>337</v>
      </c>
      <c r="G240" s="43"/>
      <c r="H240" s="43"/>
      <c r="I240" s="219"/>
      <c r="J240" s="43"/>
      <c r="K240" s="43"/>
      <c r="L240" s="47"/>
      <c r="M240" s="220"/>
      <c r="N240" s="221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19" t="s">
        <v>148</v>
      </c>
      <c r="AU240" s="19" t="s">
        <v>90</v>
      </c>
    </row>
    <row r="241" s="13" customFormat="1">
      <c r="A241" s="13"/>
      <c r="B241" s="224"/>
      <c r="C241" s="225"/>
      <c r="D241" s="217" t="s">
        <v>150</v>
      </c>
      <c r="E241" s="226" t="s">
        <v>32</v>
      </c>
      <c r="F241" s="227" t="s">
        <v>307</v>
      </c>
      <c r="G241" s="225"/>
      <c r="H241" s="228">
        <v>28.5</v>
      </c>
      <c r="I241" s="229"/>
      <c r="J241" s="225"/>
      <c r="K241" s="225"/>
      <c r="L241" s="230"/>
      <c r="M241" s="231"/>
      <c r="N241" s="232"/>
      <c r="O241" s="232"/>
      <c r="P241" s="232"/>
      <c r="Q241" s="232"/>
      <c r="R241" s="232"/>
      <c r="S241" s="232"/>
      <c r="T241" s="23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4" t="s">
        <v>150</v>
      </c>
      <c r="AU241" s="234" t="s">
        <v>90</v>
      </c>
      <c r="AV241" s="13" t="s">
        <v>90</v>
      </c>
      <c r="AW241" s="13" t="s">
        <v>40</v>
      </c>
      <c r="AX241" s="13" t="s">
        <v>80</v>
      </c>
      <c r="AY241" s="234" t="s">
        <v>137</v>
      </c>
    </row>
    <row r="242" s="14" customFormat="1">
      <c r="A242" s="14"/>
      <c r="B242" s="235"/>
      <c r="C242" s="236"/>
      <c r="D242" s="217" t="s">
        <v>150</v>
      </c>
      <c r="E242" s="237" t="s">
        <v>32</v>
      </c>
      <c r="F242" s="238" t="s">
        <v>152</v>
      </c>
      <c r="G242" s="236"/>
      <c r="H242" s="239">
        <v>28.5</v>
      </c>
      <c r="I242" s="240"/>
      <c r="J242" s="236"/>
      <c r="K242" s="236"/>
      <c r="L242" s="241"/>
      <c r="M242" s="242"/>
      <c r="N242" s="243"/>
      <c r="O242" s="243"/>
      <c r="P242" s="243"/>
      <c r="Q242" s="243"/>
      <c r="R242" s="243"/>
      <c r="S242" s="243"/>
      <c r="T242" s="24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5" t="s">
        <v>150</v>
      </c>
      <c r="AU242" s="245" t="s">
        <v>90</v>
      </c>
      <c r="AV242" s="14" t="s">
        <v>144</v>
      </c>
      <c r="AW242" s="14" t="s">
        <v>40</v>
      </c>
      <c r="AX242" s="14" t="s">
        <v>88</v>
      </c>
      <c r="AY242" s="245" t="s">
        <v>137</v>
      </c>
    </row>
    <row r="243" s="2" customFormat="1" ht="24.15" customHeight="1">
      <c r="A243" s="41"/>
      <c r="B243" s="42"/>
      <c r="C243" s="204" t="s">
        <v>338</v>
      </c>
      <c r="D243" s="204" t="s">
        <v>139</v>
      </c>
      <c r="E243" s="205" t="s">
        <v>339</v>
      </c>
      <c r="F243" s="206" t="s">
        <v>340</v>
      </c>
      <c r="G243" s="207" t="s">
        <v>316</v>
      </c>
      <c r="H243" s="208">
        <v>1</v>
      </c>
      <c r="I243" s="209"/>
      <c r="J243" s="210">
        <f>ROUND(I243*H243,2)</f>
        <v>0</v>
      </c>
      <c r="K243" s="206" t="s">
        <v>143</v>
      </c>
      <c r="L243" s="47"/>
      <c r="M243" s="211" t="s">
        <v>32</v>
      </c>
      <c r="N243" s="212" t="s">
        <v>51</v>
      </c>
      <c r="O243" s="87"/>
      <c r="P243" s="213">
        <f>O243*H243</f>
        <v>0</v>
      </c>
      <c r="Q243" s="213">
        <v>0.45937</v>
      </c>
      <c r="R243" s="213">
        <f>Q243*H243</f>
        <v>0.45937</v>
      </c>
      <c r="S243" s="213">
        <v>0</v>
      </c>
      <c r="T243" s="214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15" t="s">
        <v>144</v>
      </c>
      <c r="AT243" s="215" t="s">
        <v>139</v>
      </c>
      <c r="AU243" s="215" t="s">
        <v>90</v>
      </c>
      <c r="AY243" s="19" t="s">
        <v>137</v>
      </c>
      <c r="BE243" s="216">
        <f>IF(N243="základní",J243,0)</f>
        <v>0</v>
      </c>
      <c r="BF243" s="216">
        <f>IF(N243="snížená",J243,0)</f>
        <v>0</v>
      </c>
      <c r="BG243" s="216">
        <f>IF(N243="zákl. přenesená",J243,0)</f>
        <v>0</v>
      </c>
      <c r="BH243" s="216">
        <f>IF(N243="sníž. přenesená",J243,0)</f>
        <v>0</v>
      </c>
      <c r="BI243" s="216">
        <f>IF(N243="nulová",J243,0)</f>
        <v>0</v>
      </c>
      <c r="BJ243" s="19" t="s">
        <v>88</v>
      </c>
      <c r="BK243" s="216">
        <f>ROUND(I243*H243,2)</f>
        <v>0</v>
      </c>
      <c r="BL243" s="19" t="s">
        <v>144</v>
      </c>
      <c r="BM243" s="215" t="s">
        <v>341</v>
      </c>
    </row>
    <row r="244" s="2" customFormat="1">
      <c r="A244" s="41"/>
      <c r="B244" s="42"/>
      <c r="C244" s="43"/>
      <c r="D244" s="217" t="s">
        <v>146</v>
      </c>
      <c r="E244" s="43"/>
      <c r="F244" s="218" t="s">
        <v>342</v>
      </c>
      <c r="G244" s="43"/>
      <c r="H244" s="43"/>
      <c r="I244" s="219"/>
      <c r="J244" s="43"/>
      <c r="K244" s="43"/>
      <c r="L244" s="47"/>
      <c r="M244" s="220"/>
      <c r="N244" s="221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19" t="s">
        <v>146</v>
      </c>
      <c r="AU244" s="19" t="s">
        <v>90</v>
      </c>
    </row>
    <row r="245" s="2" customFormat="1">
      <c r="A245" s="41"/>
      <c r="B245" s="42"/>
      <c r="C245" s="43"/>
      <c r="D245" s="222" t="s">
        <v>148</v>
      </c>
      <c r="E245" s="43"/>
      <c r="F245" s="223" t="s">
        <v>343</v>
      </c>
      <c r="G245" s="43"/>
      <c r="H245" s="43"/>
      <c r="I245" s="219"/>
      <c r="J245" s="43"/>
      <c r="K245" s="43"/>
      <c r="L245" s="47"/>
      <c r="M245" s="220"/>
      <c r="N245" s="221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19" t="s">
        <v>148</v>
      </c>
      <c r="AU245" s="19" t="s">
        <v>90</v>
      </c>
    </row>
    <row r="246" s="13" customFormat="1">
      <c r="A246" s="13"/>
      <c r="B246" s="224"/>
      <c r="C246" s="225"/>
      <c r="D246" s="217" t="s">
        <v>150</v>
      </c>
      <c r="E246" s="226" t="s">
        <v>32</v>
      </c>
      <c r="F246" s="227" t="s">
        <v>344</v>
      </c>
      <c r="G246" s="225"/>
      <c r="H246" s="228">
        <v>1</v>
      </c>
      <c r="I246" s="229"/>
      <c r="J246" s="225"/>
      <c r="K246" s="225"/>
      <c r="L246" s="230"/>
      <c r="M246" s="231"/>
      <c r="N246" s="232"/>
      <c r="O246" s="232"/>
      <c r="P246" s="232"/>
      <c r="Q246" s="232"/>
      <c r="R246" s="232"/>
      <c r="S246" s="232"/>
      <c r="T246" s="23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4" t="s">
        <v>150</v>
      </c>
      <c r="AU246" s="234" t="s">
        <v>90</v>
      </c>
      <c r="AV246" s="13" t="s">
        <v>90</v>
      </c>
      <c r="AW246" s="13" t="s">
        <v>40</v>
      </c>
      <c r="AX246" s="13" t="s">
        <v>80</v>
      </c>
      <c r="AY246" s="234" t="s">
        <v>137</v>
      </c>
    </row>
    <row r="247" s="14" customFormat="1">
      <c r="A247" s="14"/>
      <c r="B247" s="235"/>
      <c r="C247" s="236"/>
      <c r="D247" s="217" t="s">
        <v>150</v>
      </c>
      <c r="E247" s="237" t="s">
        <v>32</v>
      </c>
      <c r="F247" s="238" t="s">
        <v>152</v>
      </c>
      <c r="G247" s="236"/>
      <c r="H247" s="239">
        <v>1</v>
      </c>
      <c r="I247" s="240"/>
      <c r="J247" s="236"/>
      <c r="K247" s="236"/>
      <c r="L247" s="241"/>
      <c r="M247" s="242"/>
      <c r="N247" s="243"/>
      <c r="O247" s="243"/>
      <c r="P247" s="243"/>
      <c r="Q247" s="243"/>
      <c r="R247" s="243"/>
      <c r="S247" s="243"/>
      <c r="T247" s="24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5" t="s">
        <v>150</v>
      </c>
      <c r="AU247" s="245" t="s">
        <v>90</v>
      </c>
      <c r="AV247" s="14" t="s">
        <v>144</v>
      </c>
      <c r="AW247" s="14" t="s">
        <v>40</v>
      </c>
      <c r="AX247" s="14" t="s">
        <v>88</v>
      </c>
      <c r="AY247" s="245" t="s">
        <v>137</v>
      </c>
    </row>
    <row r="248" s="2" customFormat="1" ht="16.5" customHeight="1">
      <c r="A248" s="41"/>
      <c r="B248" s="42"/>
      <c r="C248" s="204" t="s">
        <v>345</v>
      </c>
      <c r="D248" s="204" t="s">
        <v>139</v>
      </c>
      <c r="E248" s="205" t="s">
        <v>346</v>
      </c>
      <c r="F248" s="206" t="s">
        <v>347</v>
      </c>
      <c r="G248" s="207" t="s">
        <v>163</v>
      </c>
      <c r="H248" s="208">
        <v>28.5</v>
      </c>
      <c r="I248" s="209"/>
      <c r="J248" s="210">
        <f>ROUND(I248*H248,2)</f>
        <v>0</v>
      </c>
      <c r="K248" s="206" t="s">
        <v>143</v>
      </c>
      <c r="L248" s="47"/>
      <c r="M248" s="211" t="s">
        <v>32</v>
      </c>
      <c r="N248" s="212" t="s">
        <v>51</v>
      </c>
      <c r="O248" s="87"/>
      <c r="P248" s="213">
        <f>O248*H248</f>
        <v>0</v>
      </c>
      <c r="Q248" s="213">
        <v>0.00019000000000000001</v>
      </c>
      <c r="R248" s="213">
        <f>Q248*H248</f>
        <v>0.0054150000000000005</v>
      </c>
      <c r="S248" s="213">
        <v>0</v>
      </c>
      <c r="T248" s="214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15" t="s">
        <v>144</v>
      </c>
      <c r="AT248" s="215" t="s">
        <v>139</v>
      </c>
      <c r="AU248" s="215" t="s">
        <v>90</v>
      </c>
      <c r="AY248" s="19" t="s">
        <v>137</v>
      </c>
      <c r="BE248" s="216">
        <f>IF(N248="základní",J248,0)</f>
        <v>0</v>
      </c>
      <c r="BF248" s="216">
        <f>IF(N248="snížená",J248,0)</f>
        <v>0</v>
      </c>
      <c r="BG248" s="216">
        <f>IF(N248="zákl. přenesená",J248,0)</f>
        <v>0</v>
      </c>
      <c r="BH248" s="216">
        <f>IF(N248="sníž. přenesená",J248,0)</f>
        <v>0</v>
      </c>
      <c r="BI248" s="216">
        <f>IF(N248="nulová",J248,0)</f>
        <v>0</v>
      </c>
      <c r="BJ248" s="19" t="s">
        <v>88</v>
      </c>
      <c r="BK248" s="216">
        <f>ROUND(I248*H248,2)</f>
        <v>0</v>
      </c>
      <c r="BL248" s="19" t="s">
        <v>144</v>
      </c>
      <c r="BM248" s="215" t="s">
        <v>348</v>
      </c>
    </row>
    <row r="249" s="2" customFormat="1">
      <c r="A249" s="41"/>
      <c r="B249" s="42"/>
      <c r="C249" s="43"/>
      <c r="D249" s="217" t="s">
        <v>146</v>
      </c>
      <c r="E249" s="43"/>
      <c r="F249" s="218" t="s">
        <v>349</v>
      </c>
      <c r="G249" s="43"/>
      <c r="H249" s="43"/>
      <c r="I249" s="219"/>
      <c r="J249" s="43"/>
      <c r="K249" s="43"/>
      <c r="L249" s="47"/>
      <c r="M249" s="220"/>
      <c r="N249" s="221"/>
      <c r="O249" s="87"/>
      <c r="P249" s="87"/>
      <c r="Q249" s="87"/>
      <c r="R249" s="87"/>
      <c r="S249" s="87"/>
      <c r="T249" s="88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T249" s="19" t="s">
        <v>146</v>
      </c>
      <c r="AU249" s="19" t="s">
        <v>90</v>
      </c>
    </row>
    <row r="250" s="2" customFormat="1">
      <c r="A250" s="41"/>
      <c r="B250" s="42"/>
      <c r="C250" s="43"/>
      <c r="D250" s="222" t="s">
        <v>148</v>
      </c>
      <c r="E250" s="43"/>
      <c r="F250" s="223" t="s">
        <v>350</v>
      </c>
      <c r="G250" s="43"/>
      <c r="H250" s="43"/>
      <c r="I250" s="219"/>
      <c r="J250" s="43"/>
      <c r="K250" s="43"/>
      <c r="L250" s="47"/>
      <c r="M250" s="220"/>
      <c r="N250" s="221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19" t="s">
        <v>148</v>
      </c>
      <c r="AU250" s="19" t="s">
        <v>90</v>
      </c>
    </row>
    <row r="251" s="15" customFormat="1">
      <c r="A251" s="15"/>
      <c r="B251" s="246"/>
      <c r="C251" s="247"/>
      <c r="D251" s="217" t="s">
        <v>150</v>
      </c>
      <c r="E251" s="248" t="s">
        <v>32</v>
      </c>
      <c r="F251" s="249" t="s">
        <v>193</v>
      </c>
      <c r="G251" s="247"/>
      <c r="H251" s="248" t="s">
        <v>32</v>
      </c>
      <c r="I251" s="250"/>
      <c r="J251" s="247"/>
      <c r="K251" s="247"/>
      <c r="L251" s="251"/>
      <c r="M251" s="252"/>
      <c r="N251" s="253"/>
      <c r="O251" s="253"/>
      <c r="P251" s="253"/>
      <c r="Q251" s="253"/>
      <c r="R251" s="253"/>
      <c r="S251" s="253"/>
      <c r="T251" s="254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55" t="s">
        <v>150</v>
      </c>
      <c r="AU251" s="255" t="s">
        <v>90</v>
      </c>
      <c r="AV251" s="15" t="s">
        <v>88</v>
      </c>
      <c r="AW251" s="15" t="s">
        <v>40</v>
      </c>
      <c r="AX251" s="15" t="s">
        <v>80</v>
      </c>
      <c r="AY251" s="255" t="s">
        <v>137</v>
      </c>
    </row>
    <row r="252" s="13" customFormat="1">
      <c r="A252" s="13"/>
      <c r="B252" s="224"/>
      <c r="C252" s="225"/>
      <c r="D252" s="217" t="s">
        <v>150</v>
      </c>
      <c r="E252" s="226" t="s">
        <v>32</v>
      </c>
      <c r="F252" s="227" t="s">
        <v>307</v>
      </c>
      <c r="G252" s="225"/>
      <c r="H252" s="228">
        <v>28.5</v>
      </c>
      <c r="I252" s="229"/>
      <c r="J252" s="225"/>
      <c r="K252" s="225"/>
      <c r="L252" s="230"/>
      <c r="M252" s="231"/>
      <c r="N252" s="232"/>
      <c r="O252" s="232"/>
      <c r="P252" s="232"/>
      <c r="Q252" s="232"/>
      <c r="R252" s="232"/>
      <c r="S252" s="232"/>
      <c r="T252" s="23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4" t="s">
        <v>150</v>
      </c>
      <c r="AU252" s="234" t="s">
        <v>90</v>
      </c>
      <c r="AV252" s="13" t="s">
        <v>90</v>
      </c>
      <c r="AW252" s="13" t="s">
        <v>40</v>
      </c>
      <c r="AX252" s="13" t="s">
        <v>80</v>
      </c>
      <c r="AY252" s="234" t="s">
        <v>137</v>
      </c>
    </row>
    <row r="253" s="14" customFormat="1">
      <c r="A253" s="14"/>
      <c r="B253" s="235"/>
      <c r="C253" s="236"/>
      <c r="D253" s="217" t="s">
        <v>150</v>
      </c>
      <c r="E253" s="237" t="s">
        <v>32</v>
      </c>
      <c r="F253" s="238" t="s">
        <v>152</v>
      </c>
      <c r="G253" s="236"/>
      <c r="H253" s="239">
        <v>28.5</v>
      </c>
      <c r="I253" s="240"/>
      <c r="J253" s="236"/>
      <c r="K253" s="236"/>
      <c r="L253" s="241"/>
      <c r="M253" s="242"/>
      <c r="N253" s="243"/>
      <c r="O253" s="243"/>
      <c r="P253" s="243"/>
      <c r="Q253" s="243"/>
      <c r="R253" s="243"/>
      <c r="S253" s="243"/>
      <c r="T253" s="24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5" t="s">
        <v>150</v>
      </c>
      <c r="AU253" s="245" t="s">
        <v>90</v>
      </c>
      <c r="AV253" s="14" t="s">
        <v>144</v>
      </c>
      <c r="AW253" s="14" t="s">
        <v>40</v>
      </c>
      <c r="AX253" s="14" t="s">
        <v>88</v>
      </c>
      <c r="AY253" s="245" t="s">
        <v>137</v>
      </c>
    </row>
    <row r="254" s="2" customFormat="1" ht="24.15" customHeight="1">
      <c r="A254" s="41"/>
      <c r="B254" s="42"/>
      <c r="C254" s="204" t="s">
        <v>351</v>
      </c>
      <c r="D254" s="204" t="s">
        <v>139</v>
      </c>
      <c r="E254" s="205" t="s">
        <v>352</v>
      </c>
      <c r="F254" s="206" t="s">
        <v>353</v>
      </c>
      <c r="G254" s="207" t="s">
        <v>163</v>
      </c>
      <c r="H254" s="208">
        <v>28.5</v>
      </c>
      <c r="I254" s="209"/>
      <c r="J254" s="210">
        <f>ROUND(I254*H254,2)</f>
        <v>0</v>
      </c>
      <c r="K254" s="206" t="s">
        <v>143</v>
      </c>
      <c r="L254" s="47"/>
      <c r="M254" s="211" t="s">
        <v>32</v>
      </c>
      <c r="N254" s="212" t="s">
        <v>51</v>
      </c>
      <c r="O254" s="87"/>
      <c r="P254" s="213">
        <f>O254*H254</f>
        <v>0</v>
      </c>
      <c r="Q254" s="213">
        <v>9.0000000000000006E-05</v>
      </c>
      <c r="R254" s="213">
        <f>Q254*H254</f>
        <v>0.002565</v>
      </c>
      <c r="S254" s="213">
        <v>0</v>
      </c>
      <c r="T254" s="214">
        <f>S254*H254</f>
        <v>0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15" t="s">
        <v>144</v>
      </c>
      <c r="AT254" s="215" t="s">
        <v>139</v>
      </c>
      <c r="AU254" s="215" t="s">
        <v>90</v>
      </c>
      <c r="AY254" s="19" t="s">
        <v>137</v>
      </c>
      <c r="BE254" s="216">
        <f>IF(N254="základní",J254,0)</f>
        <v>0</v>
      </c>
      <c r="BF254" s="216">
        <f>IF(N254="snížená",J254,0)</f>
        <v>0</v>
      </c>
      <c r="BG254" s="216">
        <f>IF(N254="zákl. přenesená",J254,0)</f>
        <v>0</v>
      </c>
      <c r="BH254" s="216">
        <f>IF(N254="sníž. přenesená",J254,0)</f>
        <v>0</v>
      </c>
      <c r="BI254" s="216">
        <f>IF(N254="nulová",J254,0)</f>
        <v>0</v>
      </c>
      <c r="BJ254" s="19" t="s">
        <v>88</v>
      </c>
      <c r="BK254" s="216">
        <f>ROUND(I254*H254,2)</f>
        <v>0</v>
      </c>
      <c r="BL254" s="19" t="s">
        <v>144</v>
      </c>
      <c r="BM254" s="215" t="s">
        <v>354</v>
      </c>
    </row>
    <row r="255" s="2" customFormat="1">
      <c r="A255" s="41"/>
      <c r="B255" s="42"/>
      <c r="C255" s="43"/>
      <c r="D255" s="217" t="s">
        <v>146</v>
      </c>
      <c r="E255" s="43"/>
      <c r="F255" s="218" t="s">
        <v>355</v>
      </c>
      <c r="G255" s="43"/>
      <c r="H255" s="43"/>
      <c r="I255" s="219"/>
      <c r="J255" s="43"/>
      <c r="K255" s="43"/>
      <c r="L255" s="47"/>
      <c r="M255" s="220"/>
      <c r="N255" s="221"/>
      <c r="O255" s="87"/>
      <c r="P255" s="87"/>
      <c r="Q255" s="87"/>
      <c r="R255" s="87"/>
      <c r="S255" s="87"/>
      <c r="T255" s="88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T255" s="19" t="s">
        <v>146</v>
      </c>
      <c r="AU255" s="19" t="s">
        <v>90</v>
      </c>
    </row>
    <row r="256" s="2" customFormat="1">
      <c r="A256" s="41"/>
      <c r="B256" s="42"/>
      <c r="C256" s="43"/>
      <c r="D256" s="222" t="s">
        <v>148</v>
      </c>
      <c r="E256" s="43"/>
      <c r="F256" s="223" t="s">
        <v>356</v>
      </c>
      <c r="G256" s="43"/>
      <c r="H256" s="43"/>
      <c r="I256" s="219"/>
      <c r="J256" s="43"/>
      <c r="K256" s="43"/>
      <c r="L256" s="47"/>
      <c r="M256" s="220"/>
      <c r="N256" s="221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19" t="s">
        <v>148</v>
      </c>
      <c r="AU256" s="19" t="s">
        <v>90</v>
      </c>
    </row>
    <row r="257" s="15" customFormat="1">
      <c r="A257" s="15"/>
      <c r="B257" s="246"/>
      <c r="C257" s="247"/>
      <c r="D257" s="217" t="s">
        <v>150</v>
      </c>
      <c r="E257" s="248" t="s">
        <v>32</v>
      </c>
      <c r="F257" s="249" t="s">
        <v>193</v>
      </c>
      <c r="G257" s="247"/>
      <c r="H257" s="248" t="s">
        <v>32</v>
      </c>
      <c r="I257" s="250"/>
      <c r="J257" s="247"/>
      <c r="K257" s="247"/>
      <c r="L257" s="251"/>
      <c r="M257" s="252"/>
      <c r="N257" s="253"/>
      <c r="O257" s="253"/>
      <c r="P257" s="253"/>
      <c r="Q257" s="253"/>
      <c r="R257" s="253"/>
      <c r="S257" s="253"/>
      <c r="T257" s="254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55" t="s">
        <v>150</v>
      </c>
      <c r="AU257" s="255" t="s">
        <v>90</v>
      </c>
      <c r="AV257" s="15" t="s">
        <v>88</v>
      </c>
      <c r="AW257" s="15" t="s">
        <v>40</v>
      </c>
      <c r="AX257" s="15" t="s">
        <v>80</v>
      </c>
      <c r="AY257" s="255" t="s">
        <v>137</v>
      </c>
    </row>
    <row r="258" s="13" customFormat="1">
      <c r="A258" s="13"/>
      <c r="B258" s="224"/>
      <c r="C258" s="225"/>
      <c r="D258" s="217" t="s">
        <v>150</v>
      </c>
      <c r="E258" s="226" t="s">
        <v>32</v>
      </c>
      <c r="F258" s="227" t="s">
        <v>307</v>
      </c>
      <c r="G258" s="225"/>
      <c r="H258" s="228">
        <v>28.5</v>
      </c>
      <c r="I258" s="229"/>
      <c r="J258" s="225"/>
      <c r="K258" s="225"/>
      <c r="L258" s="230"/>
      <c r="M258" s="231"/>
      <c r="N258" s="232"/>
      <c r="O258" s="232"/>
      <c r="P258" s="232"/>
      <c r="Q258" s="232"/>
      <c r="R258" s="232"/>
      <c r="S258" s="232"/>
      <c r="T258" s="23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4" t="s">
        <v>150</v>
      </c>
      <c r="AU258" s="234" t="s">
        <v>90</v>
      </c>
      <c r="AV258" s="13" t="s">
        <v>90</v>
      </c>
      <c r="AW258" s="13" t="s">
        <v>40</v>
      </c>
      <c r="AX258" s="13" t="s">
        <v>80</v>
      </c>
      <c r="AY258" s="234" t="s">
        <v>137</v>
      </c>
    </row>
    <row r="259" s="14" customFormat="1">
      <c r="A259" s="14"/>
      <c r="B259" s="235"/>
      <c r="C259" s="236"/>
      <c r="D259" s="217" t="s">
        <v>150</v>
      </c>
      <c r="E259" s="237" t="s">
        <v>32</v>
      </c>
      <c r="F259" s="238" t="s">
        <v>152</v>
      </c>
      <c r="G259" s="236"/>
      <c r="H259" s="239">
        <v>28.5</v>
      </c>
      <c r="I259" s="240"/>
      <c r="J259" s="236"/>
      <c r="K259" s="236"/>
      <c r="L259" s="241"/>
      <c r="M259" s="242"/>
      <c r="N259" s="243"/>
      <c r="O259" s="243"/>
      <c r="P259" s="243"/>
      <c r="Q259" s="243"/>
      <c r="R259" s="243"/>
      <c r="S259" s="243"/>
      <c r="T259" s="24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5" t="s">
        <v>150</v>
      </c>
      <c r="AU259" s="245" t="s">
        <v>90</v>
      </c>
      <c r="AV259" s="14" t="s">
        <v>144</v>
      </c>
      <c r="AW259" s="14" t="s">
        <v>40</v>
      </c>
      <c r="AX259" s="14" t="s">
        <v>88</v>
      </c>
      <c r="AY259" s="245" t="s">
        <v>137</v>
      </c>
    </row>
    <row r="260" s="12" customFormat="1" ht="22.8" customHeight="1">
      <c r="A260" s="12"/>
      <c r="B260" s="188"/>
      <c r="C260" s="189"/>
      <c r="D260" s="190" t="s">
        <v>79</v>
      </c>
      <c r="E260" s="202" t="s">
        <v>357</v>
      </c>
      <c r="F260" s="202" t="s">
        <v>358</v>
      </c>
      <c r="G260" s="189"/>
      <c r="H260" s="189"/>
      <c r="I260" s="192"/>
      <c r="J260" s="203">
        <f>BK260</f>
        <v>0</v>
      </c>
      <c r="K260" s="189"/>
      <c r="L260" s="194"/>
      <c r="M260" s="195"/>
      <c r="N260" s="196"/>
      <c r="O260" s="196"/>
      <c r="P260" s="197">
        <f>SUM(P261:P263)</f>
        <v>0</v>
      </c>
      <c r="Q260" s="196"/>
      <c r="R260" s="197">
        <f>SUM(R261:R263)</f>
        <v>0</v>
      </c>
      <c r="S260" s="196"/>
      <c r="T260" s="198">
        <f>SUM(T261:T263)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199" t="s">
        <v>88</v>
      </c>
      <c r="AT260" s="200" t="s">
        <v>79</v>
      </c>
      <c r="AU260" s="200" t="s">
        <v>88</v>
      </c>
      <c r="AY260" s="199" t="s">
        <v>137</v>
      </c>
      <c r="BK260" s="201">
        <f>SUM(BK261:BK263)</f>
        <v>0</v>
      </c>
    </row>
    <row r="261" s="2" customFormat="1" ht="24.15" customHeight="1">
      <c r="A261" s="41"/>
      <c r="B261" s="42"/>
      <c r="C261" s="204" t="s">
        <v>359</v>
      </c>
      <c r="D261" s="204" t="s">
        <v>139</v>
      </c>
      <c r="E261" s="205" t="s">
        <v>360</v>
      </c>
      <c r="F261" s="206" t="s">
        <v>361</v>
      </c>
      <c r="G261" s="207" t="s">
        <v>244</v>
      </c>
      <c r="H261" s="208">
        <v>0.58299999999999996</v>
      </c>
      <c r="I261" s="209"/>
      <c r="J261" s="210">
        <f>ROUND(I261*H261,2)</f>
        <v>0</v>
      </c>
      <c r="K261" s="206" t="s">
        <v>143</v>
      </c>
      <c r="L261" s="47"/>
      <c r="M261" s="211" t="s">
        <v>32</v>
      </c>
      <c r="N261" s="212" t="s">
        <v>51</v>
      </c>
      <c r="O261" s="87"/>
      <c r="P261" s="213">
        <f>O261*H261</f>
        <v>0</v>
      </c>
      <c r="Q261" s="213">
        <v>0</v>
      </c>
      <c r="R261" s="213">
        <f>Q261*H261</f>
        <v>0</v>
      </c>
      <c r="S261" s="213">
        <v>0</v>
      </c>
      <c r="T261" s="214">
        <f>S261*H261</f>
        <v>0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15" t="s">
        <v>144</v>
      </c>
      <c r="AT261" s="215" t="s">
        <v>139</v>
      </c>
      <c r="AU261" s="215" t="s">
        <v>90</v>
      </c>
      <c r="AY261" s="19" t="s">
        <v>137</v>
      </c>
      <c r="BE261" s="216">
        <f>IF(N261="základní",J261,0)</f>
        <v>0</v>
      </c>
      <c r="BF261" s="216">
        <f>IF(N261="snížená",J261,0)</f>
        <v>0</v>
      </c>
      <c r="BG261" s="216">
        <f>IF(N261="zákl. přenesená",J261,0)</f>
        <v>0</v>
      </c>
      <c r="BH261" s="216">
        <f>IF(N261="sníž. přenesená",J261,0)</f>
        <v>0</v>
      </c>
      <c r="BI261" s="216">
        <f>IF(N261="nulová",J261,0)</f>
        <v>0</v>
      </c>
      <c r="BJ261" s="19" t="s">
        <v>88</v>
      </c>
      <c r="BK261" s="216">
        <f>ROUND(I261*H261,2)</f>
        <v>0</v>
      </c>
      <c r="BL261" s="19" t="s">
        <v>144</v>
      </c>
      <c r="BM261" s="215" t="s">
        <v>362</v>
      </c>
    </row>
    <row r="262" s="2" customFormat="1">
      <c r="A262" s="41"/>
      <c r="B262" s="42"/>
      <c r="C262" s="43"/>
      <c r="D262" s="217" t="s">
        <v>146</v>
      </c>
      <c r="E262" s="43"/>
      <c r="F262" s="218" t="s">
        <v>363</v>
      </c>
      <c r="G262" s="43"/>
      <c r="H262" s="43"/>
      <c r="I262" s="219"/>
      <c r="J262" s="43"/>
      <c r="K262" s="43"/>
      <c r="L262" s="47"/>
      <c r="M262" s="220"/>
      <c r="N262" s="221"/>
      <c r="O262" s="87"/>
      <c r="P262" s="87"/>
      <c r="Q262" s="87"/>
      <c r="R262" s="87"/>
      <c r="S262" s="87"/>
      <c r="T262" s="88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T262" s="19" t="s">
        <v>146</v>
      </c>
      <c r="AU262" s="19" t="s">
        <v>90</v>
      </c>
    </row>
    <row r="263" s="2" customFormat="1">
      <c r="A263" s="41"/>
      <c r="B263" s="42"/>
      <c r="C263" s="43"/>
      <c r="D263" s="222" t="s">
        <v>148</v>
      </c>
      <c r="E263" s="43"/>
      <c r="F263" s="223" t="s">
        <v>364</v>
      </c>
      <c r="G263" s="43"/>
      <c r="H263" s="43"/>
      <c r="I263" s="219"/>
      <c r="J263" s="43"/>
      <c r="K263" s="43"/>
      <c r="L263" s="47"/>
      <c r="M263" s="220"/>
      <c r="N263" s="221"/>
      <c r="O263" s="87"/>
      <c r="P263" s="87"/>
      <c r="Q263" s="87"/>
      <c r="R263" s="87"/>
      <c r="S263" s="87"/>
      <c r="T263" s="88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19" t="s">
        <v>148</v>
      </c>
      <c r="AU263" s="19" t="s">
        <v>90</v>
      </c>
    </row>
    <row r="264" s="12" customFormat="1" ht="25.92" customHeight="1">
      <c r="A264" s="12"/>
      <c r="B264" s="188"/>
      <c r="C264" s="189"/>
      <c r="D264" s="190" t="s">
        <v>79</v>
      </c>
      <c r="E264" s="191" t="s">
        <v>365</v>
      </c>
      <c r="F264" s="191" t="s">
        <v>366</v>
      </c>
      <c r="G264" s="189"/>
      <c r="H264" s="189"/>
      <c r="I264" s="192"/>
      <c r="J264" s="193">
        <f>BK264</f>
        <v>0</v>
      </c>
      <c r="K264" s="189"/>
      <c r="L264" s="194"/>
      <c r="M264" s="195"/>
      <c r="N264" s="196"/>
      <c r="O264" s="196"/>
      <c r="P264" s="197">
        <f>P265+P286</f>
        <v>0</v>
      </c>
      <c r="Q264" s="196"/>
      <c r="R264" s="197">
        <f>R265+R286</f>
        <v>0</v>
      </c>
      <c r="S264" s="196"/>
      <c r="T264" s="198">
        <f>T265+T286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199" t="s">
        <v>173</v>
      </c>
      <c r="AT264" s="200" t="s">
        <v>79</v>
      </c>
      <c r="AU264" s="200" t="s">
        <v>80</v>
      </c>
      <c r="AY264" s="199" t="s">
        <v>137</v>
      </c>
      <c r="BK264" s="201">
        <f>BK265+BK286</f>
        <v>0</v>
      </c>
    </row>
    <row r="265" s="12" customFormat="1" ht="22.8" customHeight="1">
      <c r="A265" s="12"/>
      <c r="B265" s="188"/>
      <c r="C265" s="189"/>
      <c r="D265" s="190" t="s">
        <v>79</v>
      </c>
      <c r="E265" s="202" t="s">
        <v>367</v>
      </c>
      <c r="F265" s="202" t="s">
        <v>368</v>
      </c>
      <c r="G265" s="189"/>
      <c r="H265" s="189"/>
      <c r="I265" s="192"/>
      <c r="J265" s="203">
        <f>BK265</f>
        <v>0</v>
      </c>
      <c r="K265" s="189"/>
      <c r="L265" s="194"/>
      <c r="M265" s="195"/>
      <c r="N265" s="196"/>
      <c r="O265" s="196"/>
      <c r="P265" s="197">
        <f>SUM(P266:P285)</f>
        <v>0</v>
      </c>
      <c r="Q265" s="196"/>
      <c r="R265" s="197">
        <f>SUM(R266:R285)</f>
        <v>0</v>
      </c>
      <c r="S265" s="196"/>
      <c r="T265" s="198">
        <f>SUM(T266:T285)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199" t="s">
        <v>173</v>
      </c>
      <c r="AT265" s="200" t="s">
        <v>79</v>
      </c>
      <c r="AU265" s="200" t="s">
        <v>88</v>
      </c>
      <c r="AY265" s="199" t="s">
        <v>137</v>
      </c>
      <c r="BK265" s="201">
        <f>SUM(BK266:BK285)</f>
        <v>0</v>
      </c>
    </row>
    <row r="266" s="2" customFormat="1" ht="16.5" customHeight="1">
      <c r="A266" s="41"/>
      <c r="B266" s="42"/>
      <c r="C266" s="204" t="s">
        <v>369</v>
      </c>
      <c r="D266" s="204" t="s">
        <v>139</v>
      </c>
      <c r="E266" s="205" t="s">
        <v>370</v>
      </c>
      <c r="F266" s="206" t="s">
        <v>371</v>
      </c>
      <c r="G266" s="207" t="s">
        <v>372</v>
      </c>
      <c r="H266" s="208">
        <v>1</v>
      </c>
      <c r="I266" s="209"/>
      <c r="J266" s="210">
        <f>ROUND(I266*H266,2)</f>
        <v>0</v>
      </c>
      <c r="K266" s="206" t="s">
        <v>143</v>
      </c>
      <c r="L266" s="47"/>
      <c r="M266" s="211" t="s">
        <v>32</v>
      </c>
      <c r="N266" s="212" t="s">
        <v>51</v>
      </c>
      <c r="O266" s="87"/>
      <c r="P266" s="213">
        <f>O266*H266</f>
        <v>0</v>
      </c>
      <c r="Q266" s="213">
        <v>0</v>
      </c>
      <c r="R266" s="213">
        <f>Q266*H266</f>
        <v>0</v>
      </c>
      <c r="S266" s="213">
        <v>0</v>
      </c>
      <c r="T266" s="214">
        <f>S266*H266</f>
        <v>0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15" t="s">
        <v>373</v>
      </c>
      <c r="AT266" s="215" t="s">
        <v>139</v>
      </c>
      <c r="AU266" s="215" t="s">
        <v>90</v>
      </c>
      <c r="AY266" s="19" t="s">
        <v>137</v>
      </c>
      <c r="BE266" s="216">
        <f>IF(N266="základní",J266,0)</f>
        <v>0</v>
      </c>
      <c r="BF266" s="216">
        <f>IF(N266="snížená",J266,0)</f>
        <v>0</v>
      </c>
      <c r="BG266" s="216">
        <f>IF(N266="zákl. přenesená",J266,0)</f>
        <v>0</v>
      </c>
      <c r="BH266" s="216">
        <f>IF(N266="sníž. přenesená",J266,0)</f>
        <v>0</v>
      </c>
      <c r="BI266" s="216">
        <f>IF(N266="nulová",J266,0)</f>
        <v>0</v>
      </c>
      <c r="BJ266" s="19" t="s">
        <v>88</v>
      </c>
      <c r="BK266" s="216">
        <f>ROUND(I266*H266,2)</f>
        <v>0</v>
      </c>
      <c r="BL266" s="19" t="s">
        <v>373</v>
      </c>
      <c r="BM266" s="215" t="s">
        <v>374</v>
      </c>
    </row>
    <row r="267" s="2" customFormat="1">
      <c r="A267" s="41"/>
      <c r="B267" s="42"/>
      <c r="C267" s="43"/>
      <c r="D267" s="217" t="s">
        <v>146</v>
      </c>
      <c r="E267" s="43"/>
      <c r="F267" s="218" t="s">
        <v>371</v>
      </c>
      <c r="G267" s="43"/>
      <c r="H267" s="43"/>
      <c r="I267" s="219"/>
      <c r="J267" s="43"/>
      <c r="K267" s="43"/>
      <c r="L267" s="47"/>
      <c r="M267" s="220"/>
      <c r="N267" s="221"/>
      <c r="O267" s="87"/>
      <c r="P267" s="87"/>
      <c r="Q267" s="87"/>
      <c r="R267" s="87"/>
      <c r="S267" s="87"/>
      <c r="T267" s="88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T267" s="19" t="s">
        <v>146</v>
      </c>
      <c r="AU267" s="19" t="s">
        <v>90</v>
      </c>
    </row>
    <row r="268" s="2" customFormat="1">
      <c r="A268" s="41"/>
      <c r="B268" s="42"/>
      <c r="C268" s="43"/>
      <c r="D268" s="222" t="s">
        <v>148</v>
      </c>
      <c r="E268" s="43"/>
      <c r="F268" s="223" t="s">
        <v>375</v>
      </c>
      <c r="G268" s="43"/>
      <c r="H268" s="43"/>
      <c r="I268" s="219"/>
      <c r="J268" s="43"/>
      <c r="K268" s="43"/>
      <c r="L268" s="47"/>
      <c r="M268" s="220"/>
      <c r="N268" s="221"/>
      <c r="O268" s="87"/>
      <c r="P268" s="87"/>
      <c r="Q268" s="87"/>
      <c r="R268" s="87"/>
      <c r="S268" s="87"/>
      <c r="T268" s="8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19" t="s">
        <v>148</v>
      </c>
      <c r="AU268" s="19" t="s">
        <v>90</v>
      </c>
    </row>
    <row r="269" s="13" customFormat="1">
      <c r="A269" s="13"/>
      <c r="B269" s="224"/>
      <c r="C269" s="225"/>
      <c r="D269" s="217" t="s">
        <v>150</v>
      </c>
      <c r="E269" s="226" t="s">
        <v>32</v>
      </c>
      <c r="F269" s="227" t="s">
        <v>344</v>
      </c>
      <c r="G269" s="225"/>
      <c r="H269" s="228">
        <v>1</v>
      </c>
      <c r="I269" s="229"/>
      <c r="J269" s="225"/>
      <c r="K269" s="225"/>
      <c r="L269" s="230"/>
      <c r="M269" s="231"/>
      <c r="N269" s="232"/>
      <c r="O269" s="232"/>
      <c r="P269" s="232"/>
      <c r="Q269" s="232"/>
      <c r="R269" s="232"/>
      <c r="S269" s="232"/>
      <c r="T269" s="23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4" t="s">
        <v>150</v>
      </c>
      <c r="AU269" s="234" t="s">
        <v>90</v>
      </c>
      <c r="AV269" s="13" t="s">
        <v>90</v>
      </c>
      <c r="AW269" s="13" t="s">
        <v>40</v>
      </c>
      <c r="AX269" s="13" t="s">
        <v>80</v>
      </c>
      <c r="AY269" s="234" t="s">
        <v>137</v>
      </c>
    </row>
    <row r="270" s="14" customFormat="1">
      <c r="A270" s="14"/>
      <c r="B270" s="235"/>
      <c r="C270" s="236"/>
      <c r="D270" s="217" t="s">
        <v>150</v>
      </c>
      <c r="E270" s="237" t="s">
        <v>32</v>
      </c>
      <c r="F270" s="238" t="s">
        <v>152</v>
      </c>
      <c r="G270" s="236"/>
      <c r="H270" s="239">
        <v>1</v>
      </c>
      <c r="I270" s="240"/>
      <c r="J270" s="236"/>
      <c r="K270" s="236"/>
      <c r="L270" s="241"/>
      <c r="M270" s="242"/>
      <c r="N270" s="243"/>
      <c r="O270" s="243"/>
      <c r="P270" s="243"/>
      <c r="Q270" s="243"/>
      <c r="R270" s="243"/>
      <c r="S270" s="243"/>
      <c r="T270" s="24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5" t="s">
        <v>150</v>
      </c>
      <c r="AU270" s="245" t="s">
        <v>90</v>
      </c>
      <c r="AV270" s="14" t="s">
        <v>144</v>
      </c>
      <c r="AW270" s="14" t="s">
        <v>40</v>
      </c>
      <c r="AX270" s="14" t="s">
        <v>88</v>
      </c>
      <c r="AY270" s="245" t="s">
        <v>137</v>
      </c>
    </row>
    <row r="271" s="2" customFormat="1" ht="16.5" customHeight="1">
      <c r="A271" s="41"/>
      <c r="B271" s="42"/>
      <c r="C271" s="204" t="s">
        <v>376</v>
      </c>
      <c r="D271" s="204" t="s">
        <v>139</v>
      </c>
      <c r="E271" s="205" t="s">
        <v>377</v>
      </c>
      <c r="F271" s="206" t="s">
        <v>378</v>
      </c>
      <c r="G271" s="207" t="s">
        <v>372</v>
      </c>
      <c r="H271" s="208">
        <v>1</v>
      </c>
      <c r="I271" s="209"/>
      <c r="J271" s="210">
        <f>ROUND(I271*H271,2)</f>
        <v>0</v>
      </c>
      <c r="K271" s="206" t="s">
        <v>143</v>
      </c>
      <c r="L271" s="47"/>
      <c r="M271" s="211" t="s">
        <v>32</v>
      </c>
      <c r="N271" s="212" t="s">
        <v>51</v>
      </c>
      <c r="O271" s="87"/>
      <c r="P271" s="213">
        <f>O271*H271</f>
        <v>0</v>
      </c>
      <c r="Q271" s="213">
        <v>0</v>
      </c>
      <c r="R271" s="213">
        <f>Q271*H271</f>
        <v>0</v>
      </c>
      <c r="S271" s="213">
        <v>0</v>
      </c>
      <c r="T271" s="214">
        <f>S271*H271</f>
        <v>0</v>
      </c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R271" s="215" t="s">
        <v>373</v>
      </c>
      <c r="AT271" s="215" t="s">
        <v>139</v>
      </c>
      <c r="AU271" s="215" t="s">
        <v>90</v>
      </c>
      <c r="AY271" s="19" t="s">
        <v>137</v>
      </c>
      <c r="BE271" s="216">
        <f>IF(N271="základní",J271,0)</f>
        <v>0</v>
      </c>
      <c r="BF271" s="216">
        <f>IF(N271="snížená",J271,0)</f>
        <v>0</v>
      </c>
      <c r="BG271" s="216">
        <f>IF(N271="zákl. přenesená",J271,0)</f>
        <v>0</v>
      </c>
      <c r="BH271" s="216">
        <f>IF(N271="sníž. přenesená",J271,0)</f>
        <v>0</v>
      </c>
      <c r="BI271" s="216">
        <f>IF(N271="nulová",J271,0)</f>
        <v>0</v>
      </c>
      <c r="BJ271" s="19" t="s">
        <v>88</v>
      </c>
      <c r="BK271" s="216">
        <f>ROUND(I271*H271,2)</f>
        <v>0</v>
      </c>
      <c r="BL271" s="19" t="s">
        <v>373</v>
      </c>
      <c r="BM271" s="215" t="s">
        <v>379</v>
      </c>
    </row>
    <row r="272" s="2" customFormat="1">
      <c r="A272" s="41"/>
      <c r="B272" s="42"/>
      <c r="C272" s="43"/>
      <c r="D272" s="217" t="s">
        <v>146</v>
      </c>
      <c r="E272" s="43"/>
      <c r="F272" s="218" t="s">
        <v>378</v>
      </c>
      <c r="G272" s="43"/>
      <c r="H272" s="43"/>
      <c r="I272" s="219"/>
      <c r="J272" s="43"/>
      <c r="K272" s="43"/>
      <c r="L272" s="47"/>
      <c r="M272" s="220"/>
      <c r="N272" s="221"/>
      <c r="O272" s="87"/>
      <c r="P272" s="87"/>
      <c r="Q272" s="87"/>
      <c r="R272" s="87"/>
      <c r="S272" s="87"/>
      <c r="T272" s="88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T272" s="19" t="s">
        <v>146</v>
      </c>
      <c r="AU272" s="19" t="s">
        <v>90</v>
      </c>
    </row>
    <row r="273" s="2" customFormat="1">
      <c r="A273" s="41"/>
      <c r="B273" s="42"/>
      <c r="C273" s="43"/>
      <c r="D273" s="222" t="s">
        <v>148</v>
      </c>
      <c r="E273" s="43"/>
      <c r="F273" s="223" t="s">
        <v>380</v>
      </c>
      <c r="G273" s="43"/>
      <c r="H273" s="43"/>
      <c r="I273" s="219"/>
      <c r="J273" s="43"/>
      <c r="K273" s="43"/>
      <c r="L273" s="47"/>
      <c r="M273" s="220"/>
      <c r="N273" s="221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19" t="s">
        <v>148</v>
      </c>
      <c r="AU273" s="19" t="s">
        <v>90</v>
      </c>
    </row>
    <row r="274" s="13" customFormat="1">
      <c r="A274" s="13"/>
      <c r="B274" s="224"/>
      <c r="C274" s="225"/>
      <c r="D274" s="217" t="s">
        <v>150</v>
      </c>
      <c r="E274" s="226" t="s">
        <v>32</v>
      </c>
      <c r="F274" s="227" t="s">
        <v>344</v>
      </c>
      <c r="G274" s="225"/>
      <c r="H274" s="228">
        <v>1</v>
      </c>
      <c r="I274" s="229"/>
      <c r="J274" s="225"/>
      <c r="K274" s="225"/>
      <c r="L274" s="230"/>
      <c r="M274" s="231"/>
      <c r="N274" s="232"/>
      <c r="O274" s="232"/>
      <c r="P274" s="232"/>
      <c r="Q274" s="232"/>
      <c r="R274" s="232"/>
      <c r="S274" s="232"/>
      <c r="T274" s="23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4" t="s">
        <v>150</v>
      </c>
      <c r="AU274" s="234" t="s">
        <v>90</v>
      </c>
      <c r="AV274" s="13" t="s">
        <v>90</v>
      </c>
      <c r="AW274" s="13" t="s">
        <v>40</v>
      </c>
      <c r="AX274" s="13" t="s">
        <v>80</v>
      </c>
      <c r="AY274" s="234" t="s">
        <v>137</v>
      </c>
    </row>
    <row r="275" s="14" customFormat="1">
      <c r="A275" s="14"/>
      <c r="B275" s="235"/>
      <c r="C275" s="236"/>
      <c r="D275" s="217" t="s">
        <v>150</v>
      </c>
      <c r="E275" s="237" t="s">
        <v>32</v>
      </c>
      <c r="F275" s="238" t="s">
        <v>152</v>
      </c>
      <c r="G275" s="236"/>
      <c r="H275" s="239">
        <v>1</v>
      </c>
      <c r="I275" s="240"/>
      <c r="J275" s="236"/>
      <c r="K275" s="236"/>
      <c r="L275" s="241"/>
      <c r="M275" s="242"/>
      <c r="N275" s="243"/>
      <c r="O275" s="243"/>
      <c r="P275" s="243"/>
      <c r="Q275" s="243"/>
      <c r="R275" s="243"/>
      <c r="S275" s="243"/>
      <c r="T275" s="24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5" t="s">
        <v>150</v>
      </c>
      <c r="AU275" s="245" t="s">
        <v>90</v>
      </c>
      <c r="AV275" s="14" t="s">
        <v>144</v>
      </c>
      <c r="AW275" s="14" t="s">
        <v>40</v>
      </c>
      <c r="AX275" s="14" t="s">
        <v>88</v>
      </c>
      <c r="AY275" s="245" t="s">
        <v>137</v>
      </c>
    </row>
    <row r="276" s="2" customFormat="1" ht="16.5" customHeight="1">
      <c r="A276" s="41"/>
      <c r="B276" s="42"/>
      <c r="C276" s="204" t="s">
        <v>381</v>
      </c>
      <c r="D276" s="204" t="s">
        <v>139</v>
      </c>
      <c r="E276" s="205" t="s">
        <v>382</v>
      </c>
      <c r="F276" s="206" t="s">
        <v>383</v>
      </c>
      <c r="G276" s="207" t="s">
        <v>372</v>
      </c>
      <c r="H276" s="208">
        <v>1</v>
      </c>
      <c r="I276" s="209"/>
      <c r="J276" s="210">
        <f>ROUND(I276*H276,2)</f>
        <v>0</v>
      </c>
      <c r="K276" s="206" t="s">
        <v>143</v>
      </c>
      <c r="L276" s="47"/>
      <c r="M276" s="211" t="s">
        <v>32</v>
      </c>
      <c r="N276" s="212" t="s">
        <v>51</v>
      </c>
      <c r="O276" s="87"/>
      <c r="P276" s="213">
        <f>O276*H276</f>
        <v>0</v>
      </c>
      <c r="Q276" s="213">
        <v>0</v>
      </c>
      <c r="R276" s="213">
        <f>Q276*H276</f>
        <v>0</v>
      </c>
      <c r="S276" s="213">
        <v>0</v>
      </c>
      <c r="T276" s="214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15" t="s">
        <v>373</v>
      </c>
      <c r="AT276" s="215" t="s">
        <v>139</v>
      </c>
      <c r="AU276" s="215" t="s">
        <v>90</v>
      </c>
      <c r="AY276" s="19" t="s">
        <v>137</v>
      </c>
      <c r="BE276" s="216">
        <f>IF(N276="základní",J276,0)</f>
        <v>0</v>
      </c>
      <c r="BF276" s="216">
        <f>IF(N276="snížená",J276,0)</f>
        <v>0</v>
      </c>
      <c r="BG276" s="216">
        <f>IF(N276="zákl. přenesená",J276,0)</f>
        <v>0</v>
      </c>
      <c r="BH276" s="216">
        <f>IF(N276="sníž. přenesená",J276,0)</f>
        <v>0</v>
      </c>
      <c r="BI276" s="216">
        <f>IF(N276="nulová",J276,0)</f>
        <v>0</v>
      </c>
      <c r="BJ276" s="19" t="s">
        <v>88</v>
      </c>
      <c r="BK276" s="216">
        <f>ROUND(I276*H276,2)</f>
        <v>0</v>
      </c>
      <c r="BL276" s="19" t="s">
        <v>373</v>
      </c>
      <c r="BM276" s="215" t="s">
        <v>384</v>
      </c>
    </row>
    <row r="277" s="2" customFormat="1">
      <c r="A277" s="41"/>
      <c r="B277" s="42"/>
      <c r="C277" s="43"/>
      <c r="D277" s="217" t="s">
        <v>146</v>
      </c>
      <c r="E277" s="43"/>
      <c r="F277" s="218" t="s">
        <v>383</v>
      </c>
      <c r="G277" s="43"/>
      <c r="H277" s="43"/>
      <c r="I277" s="219"/>
      <c r="J277" s="43"/>
      <c r="K277" s="43"/>
      <c r="L277" s="47"/>
      <c r="M277" s="220"/>
      <c r="N277" s="221"/>
      <c r="O277" s="87"/>
      <c r="P277" s="87"/>
      <c r="Q277" s="87"/>
      <c r="R277" s="87"/>
      <c r="S277" s="87"/>
      <c r="T277" s="88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19" t="s">
        <v>146</v>
      </c>
      <c r="AU277" s="19" t="s">
        <v>90</v>
      </c>
    </row>
    <row r="278" s="2" customFormat="1">
      <c r="A278" s="41"/>
      <c r="B278" s="42"/>
      <c r="C278" s="43"/>
      <c r="D278" s="222" t="s">
        <v>148</v>
      </c>
      <c r="E278" s="43"/>
      <c r="F278" s="223" t="s">
        <v>385</v>
      </c>
      <c r="G278" s="43"/>
      <c r="H278" s="43"/>
      <c r="I278" s="219"/>
      <c r="J278" s="43"/>
      <c r="K278" s="43"/>
      <c r="L278" s="47"/>
      <c r="M278" s="220"/>
      <c r="N278" s="221"/>
      <c r="O278" s="87"/>
      <c r="P278" s="87"/>
      <c r="Q278" s="87"/>
      <c r="R278" s="87"/>
      <c r="S278" s="87"/>
      <c r="T278" s="88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T278" s="19" t="s">
        <v>148</v>
      </c>
      <c r="AU278" s="19" t="s">
        <v>90</v>
      </c>
    </row>
    <row r="279" s="13" customFormat="1">
      <c r="A279" s="13"/>
      <c r="B279" s="224"/>
      <c r="C279" s="225"/>
      <c r="D279" s="217" t="s">
        <v>150</v>
      </c>
      <c r="E279" s="226" t="s">
        <v>32</v>
      </c>
      <c r="F279" s="227" t="s">
        <v>386</v>
      </c>
      <c r="G279" s="225"/>
      <c r="H279" s="228">
        <v>1</v>
      </c>
      <c r="I279" s="229"/>
      <c r="J279" s="225"/>
      <c r="K279" s="225"/>
      <c r="L279" s="230"/>
      <c r="M279" s="231"/>
      <c r="N279" s="232"/>
      <c r="O279" s="232"/>
      <c r="P279" s="232"/>
      <c r="Q279" s="232"/>
      <c r="R279" s="232"/>
      <c r="S279" s="232"/>
      <c r="T279" s="23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4" t="s">
        <v>150</v>
      </c>
      <c r="AU279" s="234" t="s">
        <v>90</v>
      </c>
      <c r="AV279" s="13" t="s">
        <v>90</v>
      </c>
      <c r="AW279" s="13" t="s">
        <v>40</v>
      </c>
      <c r="AX279" s="13" t="s">
        <v>80</v>
      </c>
      <c r="AY279" s="234" t="s">
        <v>137</v>
      </c>
    </row>
    <row r="280" s="14" customFormat="1">
      <c r="A280" s="14"/>
      <c r="B280" s="235"/>
      <c r="C280" s="236"/>
      <c r="D280" s="217" t="s">
        <v>150</v>
      </c>
      <c r="E280" s="237" t="s">
        <v>32</v>
      </c>
      <c r="F280" s="238" t="s">
        <v>152</v>
      </c>
      <c r="G280" s="236"/>
      <c r="H280" s="239">
        <v>1</v>
      </c>
      <c r="I280" s="240"/>
      <c r="J280" s="236"/>
      <c r="K280" s="236"/>
      <c r="L280" s="241"/>
      <c r="M280" s="242"/>
      <c r="N280" s="243"/>
      <c r="O280" s="243"/>
      <c r="P280" s="243"/>
      <c r="Q280" s="243"/>
      <c r="R280" s="243"/>
      <c r="S280" s="243"/>
      <c r="T280" s="24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5" t="s">
        <v>150</v>
      </c>
      <c r="AU280" s="245" t="s">
        <v>90</v>
      </c>
      <c r="AV280" s="14" t="s">
        <v>144</v>
      </c>
      <c r="AW280" s="14" t="s">
        <v>40</v>
      </c>
      <c r="AX280" s="14" t="s">
        <v>88</v>
      </c>
      <c r="AY280" s="245" t="s">
        <v>137</v>
      </c>
    </row>
    <row r="281" s="2" customFormat="1" ht="16.5" customHeight="1">
      <c r="A281" s="41"/>
      <c r="B281" s="42"/>
      <c r="C281" s="204" t="s">
        <v>387</v>
      </c>
      <c r="D281" s="204" t="s">
        <v>139</v>
      </c>
      <c r="E281" s="205" t="s">
        <v>388</v>
      </c>
      <c r="F281" s="206" t="s">
        <v>389</v>
      </c>
      <c r="G281" s="207" t="s">
        <v>372</v>
      </c>
      <c r="H281" s="208">
        <v>1</v>
      </c>
      <c r="I281" s="209"/>
      <c r="J281" s="210">
        <f>ROUND(I281*H281,2)</f>
        <v>0</v>
      </c>
      <c r="K281" s="206" t="s">
        <v>143</v>
      </c>
      <c r="L281" s="47"/>
      <c r="M281" s="211" t="s">
        <v>32</v>
      </c>
      <c r="N281" s="212" t="s">
        <v>51</v>
      </c>
      <c r="O281" s="87"/>
      <c r="P281" s="213">
        <f>O281*H281</f>
        <v>0</v>
      </c>
      <c r="Q281" s="213">
        <v>0</v>
      </c>
      <c r="R281" s="213">
        <f>Q281*H281</f>
        <v>0</v>
      </c>
      <c r="S281" s="213">
        <v>0</v>
      </c>
      <c r="T281" s="214">
        <f>S281*H281</f>
        <v>0</v>
      </c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R281" s="215" t="s">
        <v>373</v>
      </c>
      <c r="AT281" s="215" t="s">
        <v>139</v>
      </c>
      <c r="AU281" s="215" t="s">
        <v>90</v>
      </c>
      <c r="AY281" s="19" t="s">
        <v>137</v>
      </c>
      <c r="BE281" s="216">
        <f>IF(N281="základní",J281,0)</f>
        <v>0</v>
      </c>
      <c r="BF281" s="216">
        <f>IF(N281="snížená",J281,0)</f>
        <v>0</v>
      </c>
      <c r="BG281" s="216">
        <f>IF(N281="zákl. přenesená",J281,0)</f>
        <v>0</v>
      </c>
      <c r="BH281" s="216">
        <f>IF(N281="sníž. přenesená",J281,0)</f>
        <v>0</v>
      </c>
      <c r="BI281" s="216">
        <f>IF(N281="nulová",J281,0)</f>
        <v>0</v>
      </c>
      <c r="BJ281" s="19" t="s">
        <v>88</v>
      </c>
      <c r="BK281" s="216">
        <f>ROUND(I281*H281,2)</f>
        <v>0</v>
      </c>
      <c r="BL281" s="19" t="s">
        <v>373</v>
      </c>
      <c r="BM281" s="215" t="s">
        <v>390</v>
      </c>
    </row>
    <row r="282" s="2" customFormat="1">
      <c r="A282" s="41"/>
      <c r="B282" s="42"/>
      <c r="C282" s="43"/>
      <c r="D282" s="217" t="s">
        <v>146</v>
      </c>
      <c r="E282" s="43"/>
      <c r="F282" s="218" t="s">
        <v>389</v>
      </c>
      <c r="G282" s="43"/>
      <c r="H282" s="43"/>
      <c r="I282" s="219"/>
      <c r="J282" s="43"/>
      <c r="K282" s="43"/>
      <c r="L282" s="47"/>
      <c r="M282" s="220"/>
      <c r="N282" s="221"/>
      <c r="O282" s="87"/>
      <c r="P282" s="87"/>
      <c r="Q282" s="87"/>
      <c r="R282" s="87"/>
      <c r="S282" s="87"/>
      <c r="T282" s="88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T282" s="19" t="s">
        <v>146</v>
      </c>
      <c r="AU282" s="19" t="s">
        <v>90</v>
      </c>
    </row>
    <row r="283" s="2" customFormat="1">
      <c r="A283" s="41"/>
      <c r="B283" s="42"/>
      <c r="C283" s="43"/>
      <c r="D283" s="222" t="s">
        <v>148</v>
      </c>
      <c r="E283" s="43"/>
      <c r="F283" s="223" t="s">
        <v>391</v>
      </c>
      <c r="G283" s="43"/>
      <c r="H283" s="43"/>
      <c r="I283" s="219"/>
      <c r="J283" s="43"/>
      <c r="K283" s="43"/>
      <c r="L283" s="47"/>
      <c r="M283" s="220"/>
      <c r="N283" s="221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19" t="s">
        <v>148</v>
      </c>
      <c r="AU283" s="19" t="s">
        <v>90</v>
      </c>
    </row>
    <row r="284" s="13" customFormat="1">
      <c r="A284" s="13"/>
      <c r="B284" s="224"/>
      <c r="C284" s="225"/>
      <c r="D284" s="217" t="s">
        <v>150</v>
      </c>
      <c r="E284" s="226" t="s">
        <v>32</v>
      </c>
      <c r="F284" s="227" t="s">
        <v>392</v>
      </c>
      <c r="G284" s="225"/>
      <c r="H284" s="228">
        <v>1</v>
      </c>
      <c r="I284" s="229"/>
      <c r="J284" s="225"/>
      <c r="K284" s="225"/>
      <c r="L284" s="230"/>
      <c r="M284" s="231"/>
      <c r="N284" s="232"/>
      <c r="O284" s="232"/>
      <c r="P284" s="232"/>
      <c r="Q284" s="232"/>
      <c r="R284" s="232"/>
      <c r="S284" s="232"/>
      <c r="T284" s="23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4" t="s">
        <v>150</v>
      </c>
      <c r="AU284" s="234" t="s">
        <v>90</v>
      </c>
      <c r="AV284" s="13" t="s">
        <v>90</v>
      </c>
      <c r="AW284" s="13" t="s">
        <v>40</v>
      </c>
      <c r="AX284" s="13" t="s">
        <v>80</v>
      </c>
      <c r="AY284" s="234" t="s">
        <v>137</v>
      </c>
    </row>
    <row r="285" s="14" customFormat="1">
      <c r="A285" s="14"/>
      <c r="B285" s="235"/>
      <c r="C285" s="236"/>
      <c r="D285" s="217" t="s">
        <v>150</v>
      </c>
      <c r="E285" s="237" t="s">
        <v>32</v>
      </c>
      <c r="F285" s="238" t="s">
        <v>152</v>
      </c>
      <c r="G285" s="236"/>
      <c r="H285" s="239">
        <v>1</v>
      </c>
      <c r="I285" s="240"/>
      <c r="J285" s="236"/>
      <c r="K285" s="236"/>
      <c r="L285" s="241"/>
      <c r="M285" s="242"/>
      <c r="N285" s="243"/>
      <c r="O285" s="243"/>
      <c r="P285" s="243"/>
      <c r="Q285" s="243"/>
      <c r="R285" s="243"/>
      <c r="S285" s="243"/>
      <c r="T285" s="24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5" t="s">
        <v>150</v>
      </c>
      <c r="AU285" s="245" t="s">
        <v>90</v>
      </c>
      <c r="AV285" s="14" t="s">
        <v>144</v>
      </c>
      <c r="AW285" s="14" t="s">
        <v>40</v>
      </c>
      <c r="AX285" s="14" t="s">
        <v>88</v>
      </c>
      <c r="AY285" s="245" t="s">
        <v>137</v>
      </c>
    </row>
    <row r="286" s="12" customFormat="1" ht="22.8" customHeight="1">
      <c r="A286" s="12"/>
      <c r="B286" s="188"/>
      <c r="C286" s="189"/>
      <c r="D286" s="190" t="s">
        <v>79</v>
      </c>
      <c r="E286" s="202" t="s">
        <v>393</v>
      </c>
      <c r="F286" s="202" t="s">
        <v>394</v>
      </c>
      <c r="G286" s="189"/>
      <c r="H286" s="189"/>
      <c r="I286" s="192"/>
      <c r="J286" s="203">
        <f>BK286</f>
        <v>0</v>
      </c>
      <c r="K286" s="189"/>
      <c r="L286" s="194"/>
      <c r="M286" s="195"/>
      <c r="N286" s="196"/>
      <c r="O286" s="196"/>
      <c r="P286" s="197">
        <f>SUM(P287:P297)</f>
        <v>0</v>
      </c>
      <c r="Q286" s="196"/>
      <c r="R286" s="197">
        <f>SUM(R287:R297)</f>
        <v>0</v>
      </c>
      <c r="S286" s="196"/>
      <c r="T286" s="198">
        <f>SUM(T287:T297)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199" t="s">
        <v>173</v>
      </c>
      <c r="AT286" s="200" t="s">
        <v>79</v>
      </c>
      <c r="AU286" s="200" t="s">
        <v>88</v>
      </c>
      <c r="AY286" s="199" t="s">
        <v>137</v>
      </c>
      <c r="BK286" s="201">
        <f>SUM(BK287:BK297)</f>
        <v>0</v>
      </c>
    </row>
    <row r="287" s="2" customFormat="1" ht="16.5" customHeight="1">
      <c r="A287" s="41"/>
      <c r="B287" s="42"/>
      <c r="C287" s="204" t="s">
        <v>395</v>
      </c>
      <c r="D287" s="204" t="s">
        <v>139</v>
      </c>
      <c r="E287" s="205" t="s">
        <v>396</v>
      </c>
      <c r="F287" s="206" t="s">
        <v>397</v>
      </c>
      <c r="G287" s="207" t="s">
        <v>372</v>
      </c>
      <c r="H287" s="208">
        <v>1</v>
      </c>
      <c r="I287" s="209"/>
      <c r="J287" s="210">
        <f>ROUND(I287*H287,2)</f>
        <v>0</v>
      </c>
      <c r="K287" s="206" t="s">
        <v>143</v>
      </c>
      <c r="L287" s="47"/>
      <c r="M287" s="211" t="s">
        <v>32</v>
      </c>
      <c r="N287" s="212" t="s">
        <v>51</v>
      </c>
      <c r="O287" s="87"/>
      <c r="P287" s="213">
        <f>O287*H287</f>
        <v>0</v>
      </c>
      <c r="Q287" s="213">
        <v>0</v>
      </c>
      <c r="R287" s="213">
        <f>Q287*H287</f>
        <v>0</v>
      </c>
      <c r="S287" s="213">
        <v>0</v>
      </c>
      <c r="T287" s="214">
        <f>S287*H287</f>
        <v>0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15" t="s">
        <v>373</v>
      </c>
      <c r="AT287" s="215" t="s">
        <v>139</v>
      </c>
      <c r="AU287" s="215" t="s">
        <v>90</v>
      </c>
      <c r="AY287" s="19" t="s">
        <v>137</v>
      </c>
      <c r="BE287" s="216">
        <f>IF(N287="základní",J287,0)</f>
        <v>0</v>
      </c>
      <c r="BF287" s="216">
        <f>IF(N287="snížená",J287,0)</f>
        <v>0</v>
      </c>
      <c r="BG287" s="216">
        <f>IF(N287="zákl. přenesená",J287,0)</f>
        <v>0</v>
      </c>
      <c r="BH287" s="216">
        <f>IF(N287="sníž. přenesená",J287,0)</f>
        <v>0</v>
      </c>
      <c r="BI287" s="216">
        <f>IF(N287="nulová",J287,0)</f>
        <v>0</v>
      </c>
      <c r="BJ287" s="19" t="s">
        <v>88</v>
      </c>
      <c r="BK287" s="216">
        <f>ROUND(I287*H287,2)</f>
        <v>0</v>
      </c>
      <c r="BL287" s="19" t="s">
        <v>373</v>
      </c>
      <c r="BM287" s="215" t="s">
        <v>398</v>
      </c>
    </row>
    <row r="288" s="2" customFormat="1">
      <c r="A288" s="41"/>
      <c r="B288" s="42"/>
      <c r="C288" s="43"/>
      <c r="D288" s="217" t="s">
        <v>146</v>
      </c>
      <c r="E288" s="43"/>
      <c r="F288" s="218" t="s">
        <v>397</v>
      </c>
      <c r="G288" s="43"/>
      <c r="H288" s="43"/>
      <c r="I288" s="219"/>
      <c r="J288" s="43"/>
      <c r="K288" s="43"/>
      <c r="L288" s="47"/>
      <c r="M288" s="220"/>
      <c r="N288" s="221"/>
      <c r="O288" s="87"/>
      <c r="P288" s="87"/>
      <c r="Q288" s="87"/>
      <c r="R288" s="87"/>
      <c r="S288" s="87"/>
      <c r="T288" s="8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19" t="s">
        <v>146</v>
      </c>
      <c r="AU288" s="19" t="s">
        <v>90</v>
      </c>
    </row>
    <row r="289" s="2" customFormat="1">
      <c r="A289" s="41"/>
      <c r="B289" s="42"/>
      <c r="C289" s="43"/>
      <c r="D289" s="222" t="s">
        <v>148</v>
      </c>
      <c r="E289" s="43"/>
      <c r="F289" s="223" t="s">
        <v>399</v>
      </c>
      <c r="G289" s="43"/>
      <c r="H289" s="43"/>
      <c r="I289" s="219"/>
      <c r="J289" s="43"/>
      <c r="K289" s="43"/>
      <c r="L289" s="47"/>
      <c r="M289" s="220"/>
      <c r="N289" s="221"/>
      <c r="O289" s="87"/>
      <c r="P289" s="87"/>
      <c r="Q289" s="87"/>
      <c r="R289" s="87"/>
      <c r="S289" s="87"/>
      <c r="T289" s="88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T289" s="19" t="s">
        <v>148</v>
      </c>
      <c r="AU289" s="19" t="s">
        <v>90</v>
      </c>
    </row>
    <row r="290" s="13" customFormat="1">
      <c r="A290" s="13"/>
      <c r="B290" s="224"/>
      <c r="C290" s="225"/>
      <c r="D290" s="217" t="s">
        <v>150</v>
      </c>
      <c r="E290" s="226" t="s">
        <v>32</v>
      </c>
      <c r="F290" s="227" t="s">
        <v>344</v>
      </c>
      <c r="G290" s="225"/>
      <c r="H290" s="228">
        <v>1</v>
      </c>
      <c r="I290" s="229"/>
      <c r="J290" s="225"/>
      <c r="K290" s="225"/>
      <c r="L290" s="230"/>
      <c r="M290" s="231"/>
      <c r="N290" s="232"/>
      <c r="O290" s="232"/>
      <c r="P290" s="232"/>
      <c r="Q290" s="232"/>
      <c r="R290" s="232"/>
      <c r="S290" s="232"/>
      <c r="T290" s="23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4" t="s">
        <v>150</v>
      </c>
      <c r="AU290" s="234" t="s">
        <v>90</v>
      </c>
      <c r="AV290" s="13" t="s">
        <v>90</v>
      </c>
      <c r="AW290" s="13" t="s">
        <v>40</v>
      </c>
      <c r="AX290" s="13" t="s">
        <v>80</v>
      </c>
      <c r="AY290" s="234" t="s">
        <v>137</v>
      </c>
    </row>
    <row r="291" s="14" customFormat="1">
      <c r="A291" s="14"/>
      <c r="B291" s="235"/>
      <c r="C291" s="236"/>
      <c r="D291" s="217" t="s">
        <v>150</v>
      </c>
      <c r="E291" s="237" t="s">
        <v>32</v>
      </c>
      <c r="F291" s="238" t="s">
        <v>152</v>
      </c>
      <c r="G291" s="236"/>
      <c r="H291" s="239">
        <v>1</v>
      </c>
      <c r="I291" s="240"/>
      <c r="J291" s="236"/>
      <c r="K291" s="236"/>
      <c r="L291" s="241"/>
      <c r="M291" s="242"/>
      <c r="N291" s="243"/>
      <c r="O291" s="243"/>
      <c r="P291" s="243"/>
      <c r="Q291" s="243"/>
      <c r="R291" s="243"/>
      <c r="S291" s="243"/>
      <c r="T291" s="24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5" t="s">
        <v>150</v>
      </c>
      <c r="AU291" s="245" t="s">
        <v>90</v>
      </c>
      <c r="AV291" s="14" t="s">
        <v>144</v>
      </c>
      <c r="AW291" s="14" t="s">
        <v>40</v>
      </c>
      <c r="AX291" s="14" t="s">
        <v>88</v>
      </c>
      <c r="AY291" s="245" t="s">
        <v>137</v>
      </c>
    </row>
    <row r="292" s="2" customFormat="1" ht="16.5" customHeight="1">
      <c r="A292" s="41"/>
      <c r="B292" s="42"/>
      <c r="C292" s="204" t="s">
        <v>400</v>
      </c>
      <c r="D292" s="204" t="s">
        <v>139</v>
      </c>
      <c r="E292" s="205" t="s">
        <v>401</v>
      </c>
      <c r="F292" s="206" t="s">
        <v>402</v>
      </c>
      <c r="G292" s="207" t="s">
        <v>372</v>
      </c>
      <c r="H292" s="208">
        <v>1</v>
      </c>
      <c r="I292" s="209"/>
      <c r="J292" s="210">
        <f>ROUND(I292*H292,2)</f>
        <v>0</v>
      </c>
      <c r="K292" s="206" t="s">
        <v>143</v>
      </c>
      <c r="L292" s="47"/>
      <c r="M292" s="211" t="s">
        <v>32</v>
      </c>
      <c r="N292" s="212" t="s">
        <v>51</v>
      </c>
      <c r="O292" s="87"/>
      <c r="P292" s="213">
        <f>O292*H292</f>
        <v>0</v>
      </c>
      <c r="Q292" s="213">
        <v>0</v>
      </c>
      <c r="R292" s="213">
        <f>Q292*H292</f>
        <v>0</v>
      </c>
      <c r="S292" s="213">
        <v>0</v>
      </c>
      <c r="T292" s="214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15" t="s">
        <v>373</v>
      </c>
      <c r="AT292" s="215" t="s">
        <v>139</v>
      </c>
      <c r="AU292" s="215" t="s">
        <v>90</v>
      </c>
      <c r="AY292" s="19" t="s">
        <v>137</v>
      </c>
      <c r="BE292" s="216">
        <f>IF(N292="základní",J292,0)</f>
        <v>0</v>
      </c>
      <c r="BF292" s="216">
        <f>IF(N292="snížená",J292,0)</f>
        <v>0</v>
      </c>
      <c r="BG292" s="216">
        <f>IF(N292="zákl. přenesená",J292,0)</f>
        <v>0</v>
      </c>
      <c r="BH292" s="216">
        <f>IF(N292="sníž. přenesená",J292,0)</f>
        <v>0</v>
      </c>
      <c r="BI292" s="216">
        <f>IF(N292="nulová",J292,0)</f>
        <v>0</v>
      </c>
      <c r="BJ292" s="19" t="s">
        <v>88</v>
      </c>
      <c r="BK292" s="216">
        <f>ROUND(I292*H292,2)</f>
        <v>0</v>
      </c>
      <c r="BL292" s="19" t="s">
        <v>373</v>
      </c>
      <c r="BM292" s="215" t="s">
        <v>403</v>
      </c>
    </row>
    <row r="293" s="2" customFormat="1">
      <c r="A293" s="41"/>
      <c r="B293" s="42"/>
      <c r="C293" s="43"/>
      <c r="D293" s="217" t="s">
        <v>146</v>
      </c>
      <c r="E293" s="43"/>
      <c r="F293" s="218" t="s">
        <v>402</v>
      </c>
      <c r="G293" s="43"/>
      <c r="H293" s="43"/>
      <c r="I293" s="219"/>
      <c r="J293" s="43"/>
      <c r="K293" s="43"/>
      <c r="L293" s="47"/>
      <c r="M293" s="220"/>
      <c r="N293" s="221"/>
      <c r="O293" s="87"/>
      <c r="P293" s="87"/>
      <c r="Q293" s="87"/>
      <c r="R293" s="87"/>
      <c r="S293" s="87"/>
      <c r="T293" s="88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T293" s="19" t="s">
        <v>146</v>
      </c>
      <c r="AU293" s="19" t="s">
        <v>90</v>
      </c>
    </row>
    <row r="294" s="2" customFormat="1">
      <c r="A294" s="41"/>
      <c r="B294" s="42"/>
      <c r="C294" s="43"/>
      <c r="D294" s="222" t="s">
        <v>148</v>
      </c>
      <c r="E294" s="43"/>
      <c r="F294" s="223" t="s">
        <v>404</v>
      </c>
      <c r="G294" s="43"/>
      <c r="H294" s="43"/>
      <c r="I294" s="219"/>
      <c r="J294" s="43"/>
      <c r="K294" s="43"/>
      <c r="L294" s="47"/>
      <c r="M294" s="220"/>
      <c r="N294" s="221"/>
      <c r="O294" s="87"/>
      <c r="P294" s="87"/>
      <c r="Q294" s="87"/>
      <c r="R294" s="87"/>
      <c r="S294" s="87"/>
      <c r="T294" s="88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T294" s="19" t="s">
        <v>148</v>
      </c>
      <c r="AU294" s="19" t="s">
        <v>90</v>
      </c>
    </row>
    <row r="295" s="15" customFormat="1">
      <c r="A295" s="15"/>
      <c r="B295" s="246"/>
      <c r="C295" s="247"/>
      <c r="D295" s="217" t="s">
        <v>150</v>
      </c>
      <c r="E295" s="248" t="s">
        <v>32</v>
      </c>
      <c r="F295" s="249" t="s">
        <v>405</v>
      </c>
      <c r="G295" s="247"/>
      <c r="H295" s="248" t="s">
        <v>32</v>
      </c>
      <c r="I295" s="250"/>
      <c r="J295" s="247"/>
      <c r="K295" s="247"/>
      <c r="L295" s="251"/>
      <c r="M295" s="252"/>
      <c r="N295" s="253"/>
      <c r="O295" s="253"/>
      <c r="P295" s="253"/>
      <c r="Q295" s="253"/>
      <c r="R295" s="253"/>
      <c r="S295" s="253"/>
      <c r="T295" s="254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55" t="s">
        <v>150</v>
      </c>
      <c r="AU295" s="255" t="s">
        <v>90</v>
      </c>
      <c r="AV295" s="15" t="s">
        <v>88</v>
      </c>
      <c r="AW295" s="15" t="s">
        <v>40</v>
      </c>
      <c r="AX295" s="15" t="s">
        <v>80</v>
      </c>
      <c r="AY295" s="255" t="s">
        <v>137</v>
      </c>
    </row>
    <row r="296" s="13" customFormat="1">
      <c r="A296" s="13"/>
      <c r="B296" s="224"/>
      <c r="C296" s="225"/>
      <c r="D296" s="217" t="s">
        <v>150</v>
      </c>
      <c r="E296" s="226" t="s">
        <v>32</v>
      </c>
      <c r="F296" s="227" t="s">
        <v>344</v>
      </c>
      <c r="G296" s="225"/>
      <c r="H296" s="228">
        <v>1</v>
      </c>
      <c r="I296" s="229"/>
      <c r="J296" s="225"/>
      <c r="K296" s="225"/>
      <c r="L296" s="230"/>
      <c r="M296" s="231"/>
      <c r="N296" s="232"/>
      <c r="O296" s="232"/>
      <c r="P296" s="232"/>
      <c r="Q296" s="232"/>
      <c r="R296" s="232"/>
      <c r="S296" s="232"/>
      <c r="T296" s="23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4" t="s">
        <v>150</v>
      </c>
      <c r="AU296" s="234" t="s">
        <v>90</v>
      </c>
      <c r="AV296" s="13" t="s">
        <v>90</v>
      </c>
      <c r="AW296" s="13" t="s">
        <v>40</v>
      </c>
      <c r="AX296" s="13" t="s">
        <v>80</v>
      </c>
      <c r="AY296" s="234" t="s">
        <v>137</v>
      </c>
    </row>
    <row r="297" s="14" customFormat="1">
      <c r="A297" s="14"/>
      <c r="B297" s="235"/>
      <c r="C297" s="236"/>
      <c r="D297" s="217" t="s">
        <v>150</v>
      </c>
      <c r="E297" s="237" t="s">
        <v>32</v>
      </c>
      <c r="F297" s="238" t="s">
        <v>152</v>
      </c>
      <c r="G297" s="236"/>
      <c r="H297" s="239">
        <v>1</v>
      </c>
      <c r="I297" s="240"/>
      <c r="J297" s="236"/>
      <c r="K297" s="236"/>
      <c r="L297" s="241"/>
      <c r="M297" s="267"/>
      <c r="N297" s="268"/>
      <c r="O297" s="268"/>
      <c r="P297" s="268"/>
      <c r="Q297" s="268"/>
      <c r="R297" s="268"/>
      <c r="S297" s="268"/>
      <c r="T297" s="269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5" t="s">
        <v>150</v>
      </c>
      <c r="AU297" s="245" t="s">
        <v>90</v>
      </c>
      <c r="AV297" s="14" t="s">
        <v>144</v>
      </c>
      <c r="AW297" s="14" t="s">
        <v>40</v>
      </c>
      <c r="AX297" s="14" t="s">
        <v>88</v>
      </c>
      <c r="AY297" s="245" t="s">
        <v>137</v>
      </c>
    </row>
    <row r="298" s="2" customFormat="1" ht="6.96" customHeight="1">
      <c r="A298" s="41"/>
      <c r="B298" s="62"/>
      <c r="C298" s="63"/>
      <c r="D298" s="63"/>
      <c r="E298" s="63"/>
      <c r="F298" s="63"/>
      <c r="G298" s="63"/>
      <c r="H298" s="63"/>
      <c r="I298" s="63"/>
      <c r="J298" s="63"/>
      <c r="K298" s="63"/>
      <c r="L298" s="47"/>
      <c r="M298" s="41"/>
      <c r="O298" s="41"/>
      <c r="P298" s="41"/>
      <c r="Q298" s="41"/>
      <c r="R298" s="41"/>
      <c r="S298" s="41"/>
      <c r="T298" s="41"/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</row>
  </sheetData>
  <sheetProtection sheet="1" autoFilter="0" formatColumns="0" formatRows="0" objects="1" scenarios="1" spinCount="100000" saltValue="e9AgENmt9o4y6IOyMAZrxCDiuImrRCRQ5dVsmBe194W7i3CiLJgW+jGRA1eYlX3oeL4jYZWZWsFd2Xy/z1L2jw==" hashValue="dj9hC71gCxF9nQXHQH2DbOY1wZ7iw7H7QURyXhuRuTD8bND6qBRci/8wB00cdmQtObI7dfptNXEuM4wb86NmTQ==" algorithmName="SHA-512" password="DAD9"/>
  <autoFilter ref="C86:K297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2" r:id="rId1" display="https://podminky.urs.cz/item/CS_URS_2024_01/115101201"/>
    <hyperlink ref="F97" r:id="rId2" display="https://podminky.urs.cz/item/CS_URS_2024_01/115101301"/>
    <hyperlink ref="F102" r:id="rId3" display="https://podminky.urs.cz/item/CS_URS_2024_01/119003227"/>
    <hyperlink ref="F107" r:id="rId4" display="https://podminky.urs.cz/item/CS_URS_2024_01/119003228"/>
    <hyperlink ref="F112" r:id="rId5" display="https://podminky.urs.cz/item/CS_URS_2024_01/119004111"/>
    <hyperlink ref="F117" r:id="rId6" display="https://podminky.urs.cz/item/CS_URS_2024_01/119004112"/>
    <hyperlink ref="F122" r:id="rId7" display="https://podminky.urs.cz/item/CS_URS_2024_01/132254101"/>
    <hyperlink ref="F132" r:id="rId8" display="https://podminky.urs.cz/item/CS_URS_2024_01/132354101"/>
    <hyperlink ref="F137" r:id="rId9" display="https://podminky.urs.cz/item/CS_URS_2024_01/132454101"/>
    <hyperlink ref="F142" r:id="rId10" display="https://podminky.urs.cz/item/CS_URS_2024_01/151101101"/>
    <hyperlink ref="F151" r:id="rId11" display="https://podminky.urs.cz/item/CS_URS_2024_01/151101111"/>
    <hyperlink ref="F156" r:id="rId12" display="https://podminky.urs.cz/item/CS_URS_2024_01/162651112"/>
    <hyperlink ref="F161" r:id="rId13" display="https://podminky.urs.cz/item/CS_URS_2024_01/162651132"/>
    <hyperlink ref="F166" r:id="rId14" display="https://podminky.urs.cz/item/CS_URS_2024_01/171201231"/>
    <hyperlink ref="F171" r:id="rId15" display="https://podminky.urs.cz/item/CS_URS_2024_01/171251201"/>
    <hyperlink ref="F176" r:id="rId16" display="https://podminky.urs.cz/item/CS_URS_2024_01/174151101"/>
    <hyperlink ref="F184" r:id="rId17" display="https://podminky.urs.cz/item/CS_URS_2024_01/175151101"/>
    <hyperlink ref="F194" r:id="rId18" display="https://podminky.urs.cz/item/CS_URS_2024_01/181951112"/>
    <hyperlink ref="F200" r:id="rId19" display="https://podminky.urs.cz/item/CS_URS_2024_01/181951114"/>
    <hyperlink ref="F207" r:id="rId20" display="https://podminky.urs.cz/item/CS_URS_2024_01/451573111"/>
    <hyperlink ref="F214" r:id="rId21" display="https://podminky.urs.cz/item/CS_URS_2024_01/871234301"/>
    <hyperlink ref="F229" r:id="rId22" display="https://podminky.urs.cz/item/CS_URS_2024_01/877235201"/>
    <hyperlink ref="F240" r:id="rId23" display="https://podminky.urs.cz/item/CS_URS_2024_01/892241111"/>
    <hyperlink ref="F245" r:id="rId24" display="https://podminky.urs.cz/item/CS_URS_2024_01/892372111"/>
    <hyperlink ref="F250" r:id="rId25" display="https://podminky.urs.cz/item/CS_URS_2024_01/899721111"/>
    <hyperlink ref="F256" r:id="rId26" display="https://podminky.urs.cz/item/CS_URS_2024_01/899722113"/>
    <hyperlink ref="F263" r:id="rId27" display="https://podminky.urs.cz/item/CS_URS_2024_01/998276101"/>
    <hyperlink ref="F268" r:id="rId28" display="https://podminky.urs.cz/item/CS_URS_2024_01/012103000"/>
    <hyperlink ref="F273" r:id="rId29" display="https://podminky.urs.cz/item/CS_URS_2024_01/012303000"/>
    <hyperlink ref="F278" r:id="rId30" display="https://podminky.urs.cz/item/CS_URS_2024_01/013274000"/>
    <hyperlink ref="F283" r:id="rId31" display="https://podminky.urs.cz/item/CS_URS_2024_01/013284000"/>
    <hyperlink ref="F289" r:id="rId32" display="https://podminky.urs.cz/item/CS_URS_2024_01/043154000"/>
    <hyperlink ref="F294" r:id="rId33" display="https://podminky.urs.cz/item/CS_URS_2024_01/044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28"/>
      <c r="C3" s="129"/>
      <c r="D3" s="129"/>
      <c r="E3" s="129"/>
      <c r="F3" s="129"/>
      <c r="G3" s="129"/>
      <c r="H3" s="22"/>
    </row>
    <row r="4" s="1" customFormat="1" ht="24.96" customHeight="1">
      <c r="B4" s="22"/>
      <c r="C4" s="130" t="s">
        <v>406</v>
      </c>
      <c r="H4" s="22"/>
    </row>
    <row r="5" s="1" customFormat="1" ht="12" customHeight="1">
      <c r="B5" s="22"/>
      <c r="C5" s="270" t="s">
        <v>13</v>
      </c>
      <c r="D5" s="140" t="s">
        <v>14</v>
      </c>
      <c r="E5" s="1"/>
      <c r="F5" s="1"/>
      <c r="H5" s="22"/>
    </row>
    <row r="6" s="1" customFormat="1" ht="36.96" customHeight="1">
      <c r="B6" s="22"/>
      <c r="C6" s="271" t="s">
        <v>16</v>
      </c>
      <c r="D6" s="272" t="s">
        <v>17</v>
      </c>
      <c r="E6" s="1"/>
      <c r="F6" s="1"/>
      <c r="H6" s="22"/>
    </row>
    <row r="7" s="1" customFormat="1" ht="16.5" customHeight="1">
      <c r="B7" s="22"/>
      <c r="C7" s="132" t="s">
        <v>24</v>
      </c>
      <c r="D7" s="137" t="str">
        <f>'Rekapitulace stavby'!AN8</f>
        <v>23. 3. 2024</v>
      </c>
      <c r="H7" s="22"/>
    </row>
    <row r="8" s="2" customFormat="1" ht="10.8" customHeight="1">
      <c r="A8" s="41"/>
      <c r="B8" s="47"/>
      <c r="C8" s="41"/>
      <c r="D8" s="41"/>
      <c r="E8" s="41"/>
      <c r="F8" s="41"/>
      <c r="G8" s="41"/>
      <c r="H8" s="47"/>
    </row>
    <row r="9" s="11" customFormat="1" ht="29.28" customHeight="1">
      <c r="A9" s="177"/>
      <c r="B9" s="273"/>
      <c r="C9" s="274" t="s">
        <v>61</v>
      </c>
      <c r="D9" s="275" t="s">
        <v>62</v>
      </c>
      <c r="E9" s="275" t="s">
        <v>124</v>
      </c>
      <c r="F9" s="276" t="s">
        <v>407</v>
      </c>
      <c r="G9" s="177"/>
      <c r="H9" s="273"/>
    </row>
    <row r="10" s="2" customFormat="1" ht="26.4" customHeight="1">
      <c r="A10" s="41"/>
      <c r="B10" s="47"/>
      <c r="C10" s="277" t="s">
        <v>408</v>
      </c>
      <c r="D10" s="277" t="s">
        <v>86</v>
      </c>
      <c r="E10" s="41"/>
      <c r="F10" s="41"/>
      <c r="G10" s="41"/>
      <c r="H10" s="47"/>
    </row>
    <row r="11" s="2" customFormat="1" ht="16.8" customHeight="1">
      <c r="A11" s="41"/>
      <c r="B11" s="47"/>
      <c r="C11" s="278" t="s">
        <v>100</v>
      </c>
      <c r="D11" s="279" t="s">
        <v>32</v>
      </c>
      <c r="E11" s="280" t="s">
        <v>32</v>
      </c>
      <c r="F11" s="281">
        <v>2.2799999999999998</v>
      </c>
      <c r="G11" s="41"/>
      <c r="H11" s="47"/>
    </row>
    <row r="12" s="2" customFormat="1" ht="16.8" customHeight="1">
      <c r="A12" s="41"/>
      <c r="B12" s="47"/>
      <c r="C12" s="282" t="s">
        <v>32</v>
      </c>
      <c r="D12" s="282" t="s">
        <v>193</v>
      </c>
      <c r="E12" s="19" t="s">
        <v>32</v>
      </c>
      <c r="F12" s="283">
        <v>0</v>
      </c>
      <c r="G12" s="41"/>
      <c r="H12" s="47"/>
    </row>
    <row r="13" s="2" customFormat="1" ht="16.8" customHeight="1">
      <c r="A13" s="41"/>
      <c r="B13" s="47"/>
      <c r="C13" s="282" t="s">
        <v>32</v>
      </c>
      <c r="D13" s="282" t="s">
        <v>299</v>
      </c>
      <c r="E13" s="19" t="s">
        <v>32</v>
      </c>
      <c r="F13" s="283">
        <v>2.2799999999999998</v>
      </c>
      <c r="G13" s="41"/>
      <c r="H13" s="47"/>
    </row>
    <row r="14" s="2" customFormat="1" ht="16.8" customHeight="1">
      <c r="A14" s="41"/>
      <c r="B14" s="47"/>
      <c r="C14" s="282" t="s">
        <v>100</v>
      </c>
      <c r="D14" s="282" t="s">
        <v>152</v>
      </c>
      <c r="E14" s="19" t="s">
        <v>32</v>
      </c>
      <c r="F14" s="283">
        <v>2.2799999999999998</v>
      </c>
      <c r="G14" s="41"/>
      <c r="H14" s="47"/>
    </row>
    <row r="15" s="2" customFormat="1" ht="16.8" customHeight="1">
      <c r="A15" s="41"/>
      <c r="B15" s="47"/>
      <c r="C15" s="284" t="s">
        <v>409</v>
      </c>
      <c r="D15" s="41"/>
      <c r="E15" s="41"/>
      <c r="F15" s="41"/>
      <c r="G15" s="41"/>
      <c r="H15" s="47"/>
    </row>
    <row r="16" s="2" customFormat="1" ht="16.8" customHeight="1">
      <c r="A16" s="41"/>
      <c r="B16" s="47"/>
      <c r="C16" s="282" t="s">
        <v>294</v>
      </c>
      <c r="D16" s="282" t="s">
        <v>295</v>
      </c>
      <c r="E16" s="19" t="s">
        <v>189</v>
      </c>
      <c r="F16" s="283">
        <v>2.2799999999999998</v>
      </c>
      <c r="G16" s="41"/>
      <c r="H16" s="47"/>
    </row>
    <row r="17" s="2" customFormat="1" ht="16.8" customHeight="1">
      <c r="A17" s="41"/>
      <c r="B17" s="47"/>
      <c r="C17" s="282" t="s">
        <v>257</v>
      </c>
      <c r="D17" s="282" t="s">
        <v>258</v>
      </c>
      <c r="E17" s="19" t="s">
        <v>189</v>
      </c>
      <c r="F17" s="283">
        <v>18.277000000000001</v>
      </c>
      <c r="G17" s="41"/>
      <c r="H17" s="47"/>
    </row>
    <row r="18" s="2" customFormat="1" ht="16.8" customHeight="1">
      <c r="A18" s="41"/>
      <c r="B18" s="47"/>
      <c r="C18" s="278" t="s">
        <v>102</v>
      </c>
      <c r="D18" s="279" t="s">
        <v>32</v>
      </c>
      <c r="E18" s="280" t="s">
        <v>32</v>
      </c>
      <c r="F18" s="281">
        <v>8.4269999999999996</v>
      </c>
      <c r="G18" s="41"/>
      <c r="H18" s="47"/>
    </row>
    <row r="19" s="2" customFormat="1" ht="16.8" customHeight="1">
      <c r="A19" s="41"/>
      <c r="B19" s="47"/>
      <c r="C19" s="282" t="s">
        <v>32</v>
      </c>
      <c r="D19" s="282" t="s">
        <v>193</v>
      </c>
      <c r="E19" s="19" t="s">
        <v>32</v>
      </c>
      <c r="F19" s="283">
        <v>0</v>
      </c>
      <c r="G19" s="41"/>
      <c r="H19" s="47"/>
    </row>
    <row r="20" s="2" customFormat="1" ht="16.8" customHeight="1">
      <c r="A20" s="41"/>
      <c r="B20" s="47"/>
      <c r="C20" s="282" t="s">
        <v>32</v>
      </c>
      <c r="D20" s="282" t="s">
        <v>271</v>
      </c>
      <c r="E20" s="19" t="s">
        <v>32</v>
      </c>
      <c r="F20" s="283">
        <v>8.4269999999999996</v>
      </c>
      <c r="G20" s="41"/>
      <c r="H20" s="47"/>
    </row>
    <row r="21" s="2" customFormat="1" ht="16.8" customHeight="1">
      <c r="A21" s="41"/>
      <c r="B21" s="47"/>
      <c r="C21" s="282" t="s">
        <v>102</v>
      </c>
      <c r="D21" s="282" t="s">
        <v>152</v>
      </c>
      <c r="E21" s="19" t="s">
        <v>32</v>
      </c>
      <c r="F21" s="283">
        <v>8.4269999999999996</v>
      </c>
      <c r="G21" s="41"/>
      <c r="H21" s="47"/>
    </row>
    <row r="22" s="2" customFormat="1" ht="16.8" customHeight="1">
      <c r="A22" s="41"/>
      <c r="B22" s="47"/>
      <c r="C22" s="284" t="s">
        <v>409</v>
      </c>
      <c r="D22" s="41"/>
      <c r="E22" s="41"/>
      <c r="F22" s="41"/>
      <c r="G22" s="41"/>
      <c r="H22" s="47"/>
    </row>
    <row r="23" s="2" customFormat="1" ht="16.8" customHeight="1">
      <c r="A23" s="41"/>
      <c r="B23" s="47"/>
      <c r="C23" s="282" t="s">
        <v>266</v>
      </c>
      <c r="D23" s="282" t="s">
        <v>267</v>
      </c>
      <c r="E23" s="19" t="s">
        <v>189</v>
      </c>
      <c r="F23" s="283">
        <v>8.4269999999999996</v>
      </c>
      <c r="G23" s="41"/>
      <c r="H23" s="47"/>
    </row>
    <row r="24" s="2" customFormat="1" ht="16.8" customHeight="1">
      <c r="A24" s="41"/>
      <c r="B24" s="47"/>
      <c r="C24" s="282" t="s">
        <v>257</v>
      </c>
      <c r="D24" s="282" t="s">
        <v>258</v>
      </c>
      <c r="E24" s="19" t="s">
        <v>189</v>
      </c>
      <c r="F24" s="283">
        <v>18.277000000000001</v>
      </c>
      <c r="G24" s="41"/>
      <c r="H24" s="47"/>
    </row>
    <row r="25" s="2" customFormat="1" ht="16.8" customHeight="1">
      <c r="A25" s="41"/>
      <c r="B25" s="47"/>
      <c r="C25" s="278" t="s">
        <v>91</v>
      </c>
      <c r="D25" s="279" t="s">
        <v>32</v>
      </c>
      <c r="E25" s="280" t="s">
        <v>32</v>
      </c>
      <c r="F25" s="281">
        <v>45</v>
      </c>
      <c r="G25" s="41"/>
      <c r="H25" s="47"/>
    </row>
    <row r="26" s="2" customFormat="1" ht="16.8" customHeight="1">
      <c r="A26" s="41"/>
      <c r="B26" s="47"/>
      <c r="C26" s="282" t="s">
        <v>32</v>
      </c>
      <c r="D26" s="282" t="s">
        <v>167</v>
      </c>
      <c r="E26" s="19" t="s">
        <v>32</v>
      </c>
      <c r="F26" s="283">
        <v>45</v>
      </c>
      <c r="G26" s="41"/>
      <c r="H26" s="47"/>
    </row>
    <row r="27" s="2" customFormat="1" ht="16.8" customHeight="1">
      <c r="A27" s="41"/>
      <c r="B27" s="47"/>
      <c r="C27" s="282" t="s">
        <v>91</v>
      </c>
      <c r="D27" s="282" t="s">
        <v>152</v>
      </c>
      <c r="E27" s="19" t="s">
        <v>32</v>
      </c>
      <c r="F27" s="283">
        <v>45</v>
      </c>
      <c r="G27" s="41"/>
      <c r="H27" s="47"/>
    </row>
    <row r="28" s="2" customFormat="1" ht="16.8" customHeight="1">
      <c r="A28" s="41"/>
      <c r="B28" s="47"/>
      <c r="C28" s="284" t="s">
        <v>409</v>
      </c>
      <c r="D28" s="41"/>
      <c r="E28" s="41"/>
      <c r="F28" s="41"/>
      <c r="G28" s="41"/>
      <c r="H28" s="47"/>
    </row>
    <row r="29" s="2" customFormat="1">
      <c r="A29" s="41"/>
      <c r="B29" s="47"/>
      <c r="C29" s="282" t="s">
        <v>161</v>
      </c>
      <c r="D29" s="282" t="s">
        <v>162</v>
      </c>
      <c r="E29" s="19" t="s">
        <v>163</v>
      </c>
      <c r="F29" s="283">
        <v>45</v>
      </c>
      <c r="G29" s="41"/>
      <c r="H29" s="47"/>
    </row>
    <row r="30" s="2" customFormat="1">
      <c r="A30" s="41"/>
      <c r="B30" s="47"/>
      <c r="C30" s="282" t="s">
        <v>168</v>
      </c>
      <c r="D30" s="282" t="s">
        <v>169</v>
      </c>
      <c r="E30" s="19" t="s">
        <v>163</v>
      </c>
      <c r="F30" s="283">
        <v>45</v>
      </c>
      <c r="G30" s="41"/>
      <c r="H30" s="47"/>
    </row>
    <row r="31" s="2" customFormat="1" ht="16.8" customHeight="1">
      <c r="A31" s="41"/>
      <c r="B31" s="47"/>
      <c r="C31" s="278" t="s">
        <v>98</v>
      </c>
      <c r="D31" s="279" t="s">
        <v>32</v>
      </c>
      <c r="E31" s="280" t="s">
        <v>32</v>
      </c>
      <c r="F31" s="281">
        <v>72.766000000000005</v>
      </c>
      <c r="G31" s="41"/>
      <c r="H31" s="47"/>
    </row>
    <row r="32" s="2" customFormat="1" ht="16.8" customHeight="1">
      <c r="A32" s="41"/>
      <c r="B32" s="47"/>
      <c r="C32" s="282" t="s">
        <v>32</v>
      </c>
      <c r="D32" s="282" t="s">
        <v>193</v>
      </c>
      <c r="E32" s="19" t="s">
        <v>32</v>
      </c>
      <c r="F32" s="283">
        <v>0</v>
      </c>
      <c r="G32" s="41"/>
      <c r="H32" s="47"/>
    </row>
    <row r="33" s="2" customFormat="1" ht="16.8" customHeight="1">
      <c r="A33" s="41"/>
      <c r="B33" s="47"/>
      <c r="C33" s="282" t="s">
        <v>32</v>
      </c>
      <c r="D33" s="282" t="s">
        <v>194</v>
      </c>
      <c r="E33" s="19" t="s">
        <v>32</v>
      </c>
      <c r="F33" s="283">
        <v>0</v>
      </c>
      <c r="G33" s="41"/>
      <c r="H33" s="47"/>
    </row>
    <row r="34" s="2" customFormat="1" ht="16.8" customHeight="1">
      <c r="A34" s="41"/>
      <c r="B34" s="47"/>
      <c r="C34" s="282" t="s">
        <v>32</v>
      </c>
      <c r="D34" s="282" t="s">
        <v>219</v>
      </c>
      <c r="E34" s="19" t="s">
        <v>32</v>
      </c>
      <c r="F34" s="283">
        <v>26.532</v>
      </c>
      <c r="G34" s="41"/>
      <c r="H34" s="47"/>
    </row>
    <row r="35" s="2" customFormat="1" ht="16.8" customHeight="1">
      <c r="A35" s="41"/>
      <c r="B35" s="47"/>
      <c r="C35" s="282" t="s">
        <v>32</v>
      </c>
      <c r="D35" s="282" t="s">
        <v>220</v>
      </c>
      <c r="E35" s="19" t="s">
        <v>32</v>
      </c>
      <c r="F35" s="283">
        <v>30.114000000000001</v>
      </c>
      <c r="G35" s="41"/>
      <c r="H35" s="47"/>
    </row>
    <row r="36" s="2" customFormat="1" ht="16.8" customHeight="1">
      <c r="A36" s="41"/>
      <c r="B36" s="47"/>
      <c r="C36" s="282" t="s">
        <v>32</v>
      </c>
      <c r="D36" s="282" t="s">
        <v>221</v>
      </c>
      <c r="E36" s="19" t="s">
        <v>32</v>
      </c>
      <c r="F36" s="283">
        <v>16.120000000000001</v>
      </c>
      <c r="G36" s="41"/>
      <c r="H36" s="47"/>
    </row>
    <row r="37" s="2" customFormat="1" ht="16.8" customHeight="1">
      <c r="A37" s="41"/>
      <c r="B37" s="47"/>
      <c r="C37" s="282" t="s">
        <v>98</v>
      </c>
      <c r="D37" s="282" t="s">
        <v>152</v>
      </c>
      <c r="E37" s="19" t="s">
        <v>32</v>
      </c>
      <c r="F37" s="283">
        <v>72.766000000000005</v>
      </c>
      <c r="G37" s="41"/>
      <c r="H37" s="47"/>
    </row>
    <row r="38" s="2" customFormat="1" ht="16.8" customHeight="1">
      <c r="A38" s="41"/>
      <c r="B38" s="47"/>
      <c r="C38" s="284" t="s">
        <v>409</v>
      </c>
      <c r="D38" s="41"/>
      <c r="E38" s="41"/>
      <c r="F38" s="41"/>
      <c r="G38" s="41"/>
      <c r="H38" s="47"/>
    </row>
    <row r="39" s="2" customFormat="1" ht="16.8" customHeight="1">
      <c r="A39" s="41"/>
      <c r="B39" s="47"/>
      <c r="C39" s="282" t="s">
        <v>213</v>
      </c>
      <c r="D39" s="282" t="s">
        <v>214</v>
      </c>
      <c r="E39" s="19" t="s">
        <v>215</v>
      </c>
      <c r="F39" s="283">
        <v>72.766000000000005</v>
      </c>
      <c r="G39" s="41"/>
      <c r="H39" s="47"/>
    </row>
    <row r="40" s="2" customFormat="1" ht="16.8" customHeight="1">
      <c r="A40" s="41"/>
      <c r="B40" s="47"/>
      <c r="C40" s="282" t="s">
        <v>223</v>
      </c>
      <c r="D40" s="282" t="s">
        <v>224</v>
      </c>
      <c r="E40" s="19" t="s">
        <v>215</v>
      </c>
      <c r="F40" s="283">
        <v>72.766000000000005</v>
      </c>
      <c r="G40" s="41"/>
      <c r="H40" s="47"/>
    </row>
    <row r="41" s="2" customFormat="1" ht="16.8" customHeight="1">
      <c r="A41" s="41"/>
      <c r="B41" s="47"/>
      <c r="C41" s="278" t="s">
        <v>108</v>
      </c>
      <c r="D41" s="279" t="s">
        <v>32</v>
      </c>
      <c r="E41" s="280" t="s">
        <v>32</v>
      </c>
      <c r="F41" s="281">
        <v>10.83</v>
      </c>
      <c r="G41" s="41"/>
      <c r="H41" s="47"/>
    </row>
    <row r="42" s="2" customFormat="1" ht="16.8" customHeight="1">
      <c r="A42" s="41"/>
      <c r="B42" s="47"/>
      <c r="C42" s="282" t="s">
        <v>32</v>
      </c>
      <c r="D42" s="282" t="s">
        <v>255</v>
      </c>
      <c r="E42" s="19" t="s">
        <v>32</v>
      </c>
      <c r="F42" s="283">
        <v>10.83</v>
      </c>
      <c r="G42" s="41"/>
      <c r="H42" s="47"/>
    </row>
    <row r="43" s="2" customFormat="1" ht="16.8" customHeight="1">
      <c r="A43" s="41"/>
      <c r="B43" s="47"/>
      <c r="C43" s="282" t="s">
        <v>108</v>
      </c>
      <c r="D43" s="282" t="s">
        <v>152</v>
      </c>
      <c r="E43" s="19" t="s">
        <v>32</v>
      </c>
      <c r="F43" s="283">
        <v>10.83</v>
      </c>
      <c r="G43" s="41"/>
      <c r="H43" s="47"/>
    </row>
    <row r="44" s="2" customFormat="1" ht="16.8" customHeight="1">
      <c r="A44" s="41"/>
      <c r="B44" s="47"/>
      <c r="C44" s="284" t="s">
        <v>409</v>
      </c>
      <c r="D44" s="41"/>
      <c r="E44" s="41"/>
      <c r="F44" s="41"/>
      <c r="G44" s="41"/>
      <c r="H44" s="47"/>
    </row>
    <row r="45" s="2" customFormat="1" ht="16.8" customHeight="1">
      <c r="A45" s="41"/>
      <c r="B45" s="47"/>
      <c r="C45" s="282" t="s">
        <v>250</v>
      </c>
      <c r="D45" s="282" t="s">
        <v>251</v>
      </c>
      <c r="E45" s="19" t="s">
        <v>189</v>
      </c>
      <c r="F45" s="283">
        <v>10.83</v>
      </c>
      <c r="G45" s="41"/>
      <c r="H45" s="47"/>
    </row>
    <row r="46" s="2" customFormat="1">
      <c r="A46" s="41"/>
      <c r="B46" s="47"/>
      <c r="C46" s="282" t="s">
        <v>242</v>
      </c>
      <c r="D46" s="282" t="s">
        <v>243</v>
      </c>
      <c r="E46" s="19" t="s">
        <v>244</v>
      </c>
      <c r="F46" s="283">
        <v>21.66</v>
      </c>
      <c r="G46" s="41"/>
      <c r="H46" s="47"/>
    </row>
    <row r="47" s="2" customFormat="1" ht="16.8" customHeight="1">
      <c r="A47" s="41"/>
      <c r="B47" s="47"/>
      <c r="C47" s="278" t="s">
        <v>96</v>
      </c>
      <c r="D47" s="279" t="s">
        <v>32</v>
      </c>
      <c r="E47" s="280" t="s">
        <v>32</v>
      </c>
      <c r="F47" s="281">
        <v>29.106999999999999</v>
      </c>
      <c r="G47" s="41"/>
      <c r="H47" s="47"/>
    </row>
    <row r="48" s="2" customFormat="1" ht="16.8" customHeight="1">
      <c r="A48" s="41"/>
      <c r="B48" s="47"/>
      <c r="C48" s="282" t="s">
        <v>32</v>
      </c>
      <c r="D48" s="282" t="s">
        <v>193</v>
      </c>
      <c r="E48" s="19" t="s">
        <v>32</v>
      </c>
      <c r="F48" s="283">
        <v>0</v>
      </c>
      <c r="G48" s="41"/>
      <c r="H48" s="47"/>
    </row>
    <row r="49" s="2" customFormat="1" ht="16.8" customHeight="1">
      <c r="A49" s="41"/>
      <c r="B49" s="47"/>
      <c r="C49" s="282" t="s">
        <v>32</v>
      </c>
      <c r="D49" s="282" t="s">
        <v>194</v>
      </c>
      <c r="E49" s="19" t="s">
        <v>32</v>
      </c>
      <c r="F49" s="283">
        <v>0</v>
      </c>
      <c r="G49" s="41"/>
      <c r="H49" s="47"/>
    </row>
    <row r="50" s="2" customFormat="1" ht="16.8" customHeight="1">
      <c r="A50" s="41"/>
      <c r="B50" s="47"/>
      <c r="C50" s="282" t="s">
        <v>32</v>
      </c>
      <c r="D50" s="282" t="s">
        <v>195</v>
      </c>
      <c r="E50" s="19" t="s">
        <v>32</v>
      </c>
      <c r="F50" s="283">
        <v>10.613</v>
      </c>
      <c r="G50" s="41"/>
      <c r="H50" s="47"/>
    </row>
    <row r="51" s="2" customFormat="1" ht="16.8" customHeight="1">
      <c r="A51" s="41"/>
      <c r="B51" s="47"/>
      <c r="C51" s="282" t="s">
        <v>32</v>
      </c>
      <c r="D51" s="282" t="s">
        <v>196</v>
      </c>
      <c r="E51" s="19" t="s">
        <v>32</v>
      </c>
      <c r="F51" s="283">
        <v>12.045999999999999</v>
      </c>
      <c r="G51" s="41"/>
      <c r="H51" s="47"/>
    </row>
    <row r="52" s="2" customFormat="1" ht="16.8" customHeight="1">
      <c r="A52" s="41"/>
      <c r="B52" s="47"/>
      <c r="C52" s="282" t="s">
        <v>32</v>
      </c>
      <c r="D52" s="282" t="s">
        <v>197</v>
      </c>
      <c r="E52" s="19" t="s">
        <v>32</v>
      </c>
      <c r="F52" s="283">
        <v>6.4480000000000004</v>
      </c>
      <c r="G52" s="41"/>
      <c r="H52" s="47"/>
    </row>
    <row r="53" s="2" customFormat="1" ht="16.8" customHeight="1">
      <c r="A53" s="41"/>
      <c r="B53" s="47"/>
      <c r="C53" s="282" t="s">
        <v>96</v>
      </c>
      <c r="D53" s="282" t="s">
        <v>152</v>
      </c>
      <c r="E53" s="19" t="s">
        <v>32</v>
      </c>
      <c r="F53" s="283">
        <v>29.106999999999999</v>
      </c>
      <c r="G53" s="41"/>
      <c r="H53" s="47"/>
    </row>
    <row r="54" s="2" customFormat="1" ht="16.8" customHeight="1">
      <c r="A54" s="41"/>
      <c r="B54" s="47"/>
      <c r="C54" s="284" t="s">
        <v>409</v>
      </c>
      <c r="D54" s="41"/>
      <c r="E54" s="41"/>
      <c r="F54" s="41"/>
      <c r="G54" s="41"/>
      <c r="H54" s="47"/>
    </row>
    <row r="55" s="2" customFormat="1">
      <c r="A55" s="41"/>
      <c r="B55" s="47"/>
      <c r="C55" s="282" t="s">
        <v>187</v>
      </c>
      <c r="D55" s="282" t="s">
        <v>188</v>
      </c>
      <c r="E55" s="19" t="s">
        <v>189</v>
      </c>
      <c r="F55" s="283">
        <v>7.2770000000000001</v>
      </c>
      <c r="G55" s="41"/>
      <c r="H55" s="47"/>
    </row>
    <row r="56" s="2" customFormat="1">
      <c r="A56" s="41"/>
      <c r="B56" s="47"/>
      <c r="C56" s="282" t="s">
        <v>200</v>
      </c>
      <c r="D56" s="282" t="s">
        <v>201</v>
      </c>
      <c r="E56" s="19" t="s">
        <v>189</v>
      </c>
      <c r="F56" s="283">
        <v>14.554</v>
      </c>
      <c r="G56" s="41"/>
      <c r="H56" s="47"/>
    </row>
    <row r="57" s="2" customFormat="1">
      <c r="A57" s="41"/>
      <c r="B57" s="47"/>
      <c r="C57" s="282" t="s">
        <v>207</v>
      </c>
      <c r="D57" s="282" t="s">
        <v>208</v>
      </c>
      <c r="E57" s="19" t="s">
        <v>189</v>
      </c>
      <c r="F57" s="283">
        <v>7.2770000000000001</v>
      </c>
      <c r="G57" s="41"/>
      <c r="H57" s="47"/>
    </row>
    <row r="58" s="2" customFormat="1">
      <c r="A58" s="41"/>
      <c r="B58" s="47"/>
      <c r="C58" s="282" t="s">
        <v>228</v>
      </c>
      <c r="D58" s="282" t="s">
        <v>229</v>
      </c>
      <c r="E58" s="19" t="s">
        <v>189</v>
      </c>
      <c r="F58" s="283">
        <v>2.7080000000000002</v>
      </c>
      <c r="G58" s="41"/>
      <c r="H58" s="47"/>
    </row>
    <row r="59" s="2" customFormat="1">
      <c r="A59" s="41"/>
      <c r="B59" s="47"/>
      <c r="C59" s="282" t="s">
        <v>235</v>
      </c>
      <c r="D59" s="282" t="s">
        <v>236</v>
      </c>
      <c r="E59" s="19" t="s">
        <v>189</v>
      </c>
      <c r="F59" s="283">
        <v>8.1229999999999993</v>
      </c>
      <c r="G59" s="41"/>
      <c r="H59" s="47"/>
    </row>
    <row r="60" s="2" customFormat="1" ht="16.8" customHeight="1">
      <c r="A60" s="41"/>
      <c r="B60" s="47"/>
      <c r="C60" s="282" t="s">
        <v>250</v>
      </c>
      <c r="D60" s="282" t="s">
        <v>251</v>
      </c>
      <c r="E60" s="19" t="s">
        <v>189</v>
      </c>
      <c r="F60" s="283">
        <v>10.83</v>
      </c>
      <c r="G60" s="41"/>
      <c r="H60" s="47"/>
    </row>
    <row r="61" s="2" customFormat="1" ht="16.8" customHeight="1">
      <c r="A61" s="41"/>
      <c r="B61" s="47"/>
      <c r="C61" s="282" t="s">
        <v>257</v>
      </c>
      <c r="D61" s="282" t="s">
        <v>258</v>
      </c>
      <c r="E61" s="19" t="s">
        <v>189</v>
      </c>
      <c r="F61" s="283">
        <v>18.277000000000001</v>
      </c>
      <c r="G61" s="41"/>
      <c r="H61" s="47"/>
    </row>
    <row r="62" s="2" customFormat="1" ht="16.8" customHeight="1">
      <c r="A62" s="41"/>
      <c r="B62" s="47"/>
      <c r="C62" s="278" t="s">
        <v>105</v>
      </c>
      <c r="D62" s="279" t="s">
        <v>32</v>
      </c>
      <c r="E62" s="280" t="s">
        <v>32</v>
      </c>
      <c r="F62" s="281">
        <v>18.277000000000001</v>
      </c>
      <c r="G62" s="41"/>
      <c r="H62" s="47"/>
    </row>
    <row r="63" s="2" customFormat="1" ht="16.8" customHeight="1">
      <c r="A63" s="41"/>
      <c r="B63" s="47"/>
      <c r="C63" s="282" t="s">
        <v>32</v>
      </c>
      <c r="D63" s="282" t="s">
        <v>96</v>
      </c>
      <c r="E63" s="19" t="s">
        <v>32</v>
      </c>
      <c r="F63" s="283">
        <v>29.106999999999999</v>
      </c>
      <c r="G63" s="41"/>
      <c r="H63" s="47"/>
    </row>
    <row r="64" s="2" customFormat="1" ht="16.8" customHeight="1">
      <c r="A64" s="41"/>
      <c r="B64" s="47"/>
      <c r="C64" s="282" t="s">
        <v>32</v>
      </c>
      <c r="D64" s="282" t="s">
        <v>262</v>
      </c>
      <c r="E64" s="19" t="s">
        <v>32</v>
      </c>
      <c r="F64" s="283">
        <v>-8.4269999999999996</v>
      </c>
      <c r="G64" s="41"/>
      <c r="H64" s="47"/>
    </row>
    <row r="65" s="2" customFormat="1" ht="16.8" customHeight="1">
      <c r="A65" s="41"/>
      <c r="B65" s="47"/>
      <c r="C65" s="282" t="s">
        <v>32</v>
      </c>
      <c r="D65" s="282" t="s">
        <v>263</v>
      </c>
      <c r="E65" s="19" t="s">
        <v>32</v>
      </c>
      <c r="F65" s="283">
        <v>-2.2799999999999998</v>
      </c>
      <c r="G65" s="41"/>
      <c r="H65" s="47"/>
    </row>
    <row r="66" s="2" customFormat="1" ht="16.8" customHeight="1">
      <c r="A66" s="41"/>
      <c r="B66" s="47"/>
      <c r="C66" s="282" t="s">
        <v>32</v>
      </c>
      <c r="D66" s="282" t="s">
        <v>264</v>
      </c>
      <c r="E66" s="19" t="s">
        <v>32</v>
      </c>
      <c r="F66" s="283">
        <v>-0.123</v>
      </c>
      <c r="G66" s="41"/>
      <c r="H66" s="47"/>
    </row>
    <row r="67" s="2" customFormat="1" ht="16.8" customHeight="1">
      <c r="A67" s="41"/>
      <c r="B67" s="47"/>
      <c r="C67" s="282" t="s">
        <v>105</v>
      </c>
      <c r="D67" s="282" t="s">
        <v>152</v>
      </c>
      <c r="E67" s="19" t="s">
        <v>32</v>
      </c>
      <c r="F67" s="283">
        <v>18.277000000000001</v>
      </c>
      <c r="G67" s="41"/>
      <c r="H67" s="47"/>
    </row>
    <row r="68" s="2" customFormat="1" ht="16.8" customHeight="1">
      <c r="A68" s="41"/>
      <c r="B68" s="47"/>
      <c r="C68" s="284" t="s">
        <v>409</v>
      </c>
      <c r="D68" s="41"/>
      <c r="E68" s="41"/>
      <c r="F68" s="41"/>
      <c r="G68" s="41"/>
      <c r="H68" s="47"/>
    </row>
    <row r="69" s="2" customFormat="1" ht="16.8" customHeight="1">
      <c r="A69" s="41"/>
      <c r="B69" s="47"/>
      <c r="C69" s="282" t="s">
        <v>257</v>
      </c>
      <c r="D69" s="282" t="s">
        <v>258</v>
      </c>
      <c r="E69" s="19" t="s">
        <v>189</v>
      </c>
      <c r="F69" s="283">
        <v>18.277000000000001</v>
      </c>
      <c r="G69" s="41"/>
      <c r="H69" s="47"/>
    </row>
    <row r="70" s="2" customFormat="1">
      <c r="A70" s="41"/>
      <c r="B70" s="47"/>
      <c r="C70" s="282" t="s">
        <v>228</v>
      </c>
      <c r="D70" s="282" t="s">
        <v>229</v>
      </c>
      <c r="E70" s="19" t="s">
        <v>189</v>
      </c>
      <c r="F70" s="283">
        <v>2.7080000000000002</v>
      </c>
      <c r="G70" s="41"/>
      <c r="H70" s="47"/>
    </row>
    <row r="71" s="2" customFormat="1">
      <c r="A71" s="41"/>
      <c r="B71" s="47"/>
      <c r="C71" s="282" t="s">
        <v>235</v>
      </c>
      <c r="D71" s="282" t="s">
        <v>236</v>
      </c>
      <c r="E71" s="19" t="s">
        <v>189</v>
      </c>
      <c r="F71" s="283">
        <v>8.1229999999999993</v>
      </c>
      <c r="G71" s="41"/>
      <c r="H71" s="47"/>
    </row>
    <row r="72" s="2" customFormat="1" ht="16.8" customHeight="1">
      <c r="A72" s="41"/>
      <c r="B72" s="47"/>
      <c r="C72" s="282" t="s">
        <v>250</v>
      </c>
      <c r="D72" s="282" t="s">
        <v>251</v>
      </c>
      <c r="E72" s="19" t="s">
        <v>189</v>
      </c>
      <c r="F72" s="283">
        <v>10.83</v>
      </c>
      <c r="G72" s="41"/>
      <c r="H72" s="47"/>
    </row>
    <row r="73" s="2" customFormat="1" ht="16.8" customHeight="1">
      <c r="A73" s="41"/>
      <c r="B73" s="47"/>
      <c r="C73" s="278" t="s">
        <v>93</v>
      </c>
      <c r="D73" s="279" t="s">
        <v>32</v>
      </c>
      <c r="E73" s="280" t="s">
        <v>32</v>
      </c>
      <c r="F73" s="281">
        <v>4.7999999999999998</v>
      </c>
      <c r="G73" s="41"/>
      <c r="H73" s="47"/>
    </row>
    <row r="74" s="2" customFormat="1" ht="16.8" customHeight="1">
      <c r="A74" s="41"/>
      <c r="B74" s="47"/>
      <c r="C74" s="282" t="s">
        <v>32</v>
      </c>
      <c r="D74" s="282" t="s">
        <v>179</v>
      </c>
      <c r="E74" s="19" t="s">
        <v>32</v>
      </c>
      <c r="F74" s="283">
        <v>4.7999999999999998</v>
      </c>
      <c r="G74" s="41"/>
      <c r="H74" s="47"/>
    </row>
    <row r="75" s="2" customFormat="1" ht="16.8" customHeight="1">
      <c r="A75" s="41"/>
      <c r="B75" s="47"/>
      <c r="C75" s="282" t="s">
        <v>93</v>
      </c>
      <c r="D75" s="282" t="s">
        <v>152</v>
      </c>
      <c r="E75" s="19" t="s">
        <v>32</v>
      </c>
      <c r="F75" s="283">
        <v>4.7999999999999998</v>
      </c>
      <c r="G75" s="41"/>
      <c r="H75" s="47"/>
    </row>
    <row r="76" s="2" customFormat="1" ht="16.8" customHeight="1">
      <c r="A76" s="41"/>
      <c r="B76" s="47"/>
      <c r="C76" s="284" t="s">
        <v>409</v>
      </c>
      <c r="D76" s="41"/>
      <c r="E76" s="41"/>
      <c r="F76" s="41"/>
      <c r="G76" s="41"/>
      <c r="H76" s="47"/>
    </row>
    <row r="77" s="2" customFormat="1" ht="16.8" customHeight="1">
      <c r="A77" s="41"/>
      <c r="B77" s="47"/>
      <c r="C77" s="282" t="s">
        <v>174</v>
      </c>
      <c r="D77" s="282" t="s">
        <v>175</v>
      </c>
      <c r="E77" s="19" t="s">
        <v>163</v>
      </c>
      <c r="F77" s="283">
        <v>4.7999999999999998</v>
      </c>
      <c r="G77" s="41"/>
      <c r="H77" s="47"/>
    </row>
    <row r="78" s="2" customFormat="1" ht="16.8" customHeight="1">
      <c r="A78" s="41"/>
      <c r="B78" s="47"/>
      <c r="C78" s="282" t="s">
        <v>181</v>
      </c>
      <c r="D78" s="282" t="s">
        <v>182</v>
      </c>
      <c r="E78" s="19" t="s">
        <v>163</v>
      </c>
      <c r="F78" s="283">
        <v>4.7999999999999998</v>
      </c>
      <c r="G78" s="41"/>
      <c r="H78" s="47"/>
    </row>
    <row r="79" s="2" customFormat="1" ht="7.44" customHeight="1">
      <c r="A79" s="41"/>
      <c r="B79" s="156"/>
      <c r="C79" s="157"/>
      <c r="D79" s="157"/>
      <c r="E79" s="157"/>
      <c r="F79" s="157"/>
      <c r="G79" s="157"/>
      <c r="H79" s="47"/>
    </row>
    <row r="80" s="2" customFormat="1">
      <c r="A80" s="41"/>
      <c r="B80" s="41"/>
      <c r="C80" s="41"/>
      <c r="D80" s="41"/>
      <c r="E80" s="41"/>
      <c r="F80" s="41"/>
      <c r="G80" s="41"/>
      <c r="H80" s="41"/>
    </row>
  </sheetData>
  <sheetProtection sheet="1" formatColumns="0" formatRows="0" objects="1" scenarios="1" spinCount="100000" saltValue="/GRzOSVNDDN0ubRVD6wy1r0qnK2WjnAjzy53H1hQOgUU38pbAeDYLaXr2uP83VlWPCEln6zN1dxdl2YBRFdNtw==" hashValue="p7l3sNWzzwOxYAlV6bFruBvNDhvGeTg35XZ3tZPi9Ncw6ctvVssXBXOhW54BxwbDBIlxNPAazW4Gn64Ljp01Jg==" algorithmName="SHA-512" password="DAD9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85" customWidth="1"/>
    <col min="2" max="2" width="1.667969" style="285" customWidth="1"/>
    <col min="3" max="4" width="5" style="285" customWidth="1"/>
    <col min="5" max="5" width="11.66016" style="285" customWidth="1"/>
    <col min="6" max="6" width="9.160156" style="285" customWidth="1"/>
    <col min="7" max="7" width="5" style="285" customWidth="1"/>
    <col min="8" max="8" width="77.83203" style="285" customWidth="1"/>
    <col min="9" max="10" width="20" style="285" customWidth="1"/>
    <col min="11" max="11" width="1.667969" style="285" customWidth="1"/>
  </cols>
  <sheetData>
    <row r="1" s="1" customFormat="1" ht="37.5" customHeight="1"/>
    <row r="2" s="1" customFormat="1" ht="7.5" customHeight="1">
      <c r="B2" s="286"/>
      <c r="C2" s="287"/>
      <c r="D2" s="287"/>
      <c r="E2" s="287"/>
      <c r="F2" s="287"/>
      <c r="G2" s="287"/>
      <c r="H2" s="287"/>
      <c r="I2" s="287"/>
      <c r="J2" s="287"/>
      <c r="K2" s="288"/>
    </row>
    <row r="3" s="16" customFormat="1" ht="45" customHeight="1">
      <c r="B3" s="289"/>
      <c r="C3" s="290" t="s">
        <v>410</v>
      </c>
      <c r="D3" s="290"/>
      <c r="E3" s="290"/>
      <c r="F3" s="290"/>
      <c r="G3" s="290"/>
      <c r="H3" s="290"/>
      <c r="I3" s="290"/>
      <c r="J3" s="290"/>
      <c r="K3" s="291"/>
    </row>
    <row r="4" s="1" customFormat="1" ht="25.5" customHeight="1">
      <c r="B4" s="292"/>
      <c r="C4" s="293" t="s">
        <v>411</v>
      </c>
      <c r="D4" s="293"/>
      <c r="E4" s="293"/>
      <c r="F4" s="293"/>
      <c r="G4" s="293"/>
      <c r="H4" s="293"/>
      <c r="I4" s="293"/>
      <c r="J4" s="293"/>
      <c r="K4" s="294"/>
    </row>
    <row r="5" s="1" customFormat="1" ht="5.25" customHeight="1">
      <c r="B5" s="292"/>
      <c r="C5" s="295"/>
      <c r="D5" s="295"/>
      <c r="E5" s="295"/>
      <c r="F5" s="295"/>
      <c r="G5" s="295"/>
      <c r="H5" s="295"/>
      <c r="I5" s="295"/>
      <c r="J5" s="295"/>
      <c r="K5" s="294"/>
    </row>
    <row r="6" s="1" customFormat="1" ht="15" customHeight="1">
      <c r="B6" s="292"/>
      <c r="C6" s="296" t="s">
        <v>412</v>
      </c>
      <c r="D6" s="296"/>
      <c r="E6" s="296"/>
      <c r="F6" s="296"/>
      <c r="G6" s="296"/>
      <c r="H6" s="296"/>
      <c r="I6" s="296"/>
      <c r="J6" s="296"/>
      <c r="K6" s="294"/>
    </row>
    <row r="7" s="1" customFormat="1" ht="15" customHeight="1">
      <c r="B7" s="297"/>
      <c r="C7" s="296" t="s">
        <v>413</v>
      </c>
      <c r="D7" s="296"/>
      <c r="E7" s="296"/>
      <c r="F7" s="296"/>
      <c r="G7" s="296"/>
      <c r="H7" s="296"/>
      <c r="I7" s="296"/>
      <c r="J7" s="296"/>
      <c r="K7" s="294"/>
    </row>
    <row r="8" s="1" customFormat="1" ht="12.75" customHeight="1">
      <c r="B8" s="297"/>
      <c r="C8" s="296"/>
      <c r="D8" s="296"/>
      <c r="E8" s="296"/>
      <c r="F8" s="296"/>
      <c r="G8" s="296"/>
      <c r="H8" s="296"/>
      <c r="I8" s="296"/>
      <c r="J8" s="296"/>
      <c r="K8" s="294"/>
    </row>
    <row r="9" s="1" customFormat="1" ht="15" customHeight="1">
      <c r="B9" s="297"/>
      <c r="C9" s="296" t="s">
        <v>414</v>
      </c>
      <c r="D9" s="296"/>
      <c r="E9" s="296"/>
      <c r="F9" s="296"/>
      <c r="G9" s="296"/>
      <c r="H9" s="296"/>
      <c r="I9" s="296"/>
      <c r="J9" s="296"/>
      <c r="K9" s="294"/>
    </row>
    <row r="10" s="1" customFormat="1" ht="15" customHeight="1">
      <c r="B10" s="297"/>
      <c r="C10" s="296"/>
      <c r="D10" s="296" t="s">
        <v>415</v>
      </c>
      <c r="E10" s="296"/>
      <c r="F10" s="296"/>
      <c r="G10" s="296"/>
      <c r="H10" s="296"/>
      <c r="I10" s="296"/>
      <c r="J10" s="296"/>
      <c r="K10" s="294"/>
    </row>
    <row r="11" s="1" customFormat="1" ht="15" customHeight="1">
      <c r="B11" s="297"/>
      <c r="C11" s="298"/>
      <c r="D11" s="296" t="s">
        <v>416</v>
      </c>
      <c r="E11" s="296"/>
      <c r="F11" s="296"/>
      <c r="G11" s="296"/>
      <c r="H11" s="296"/>
      <c r="I11" s="296"/>
      <c r="J11" s="296"/>
      <c r="K11" s="294"/>
    </row>
    <row r="12" s="1" customFormat="1" ht="15" customHeight="1">
      <c r="B12" s="297"/>
      <c r="C12" s="298"/>
      <c r="D12" s="296"/>
      <c r="E12" s="296"/>
      <c r="F12" s="296"/>
      <c r="G12" s="296"/>
      <c r="H12" s="296"/>
      <c r="I12" s="296"/>
      <c r="J12" s="296"/>
      <c r="K12" s="294"/>
    </row>
    <row r="13" s="1" customFormat="1" ht="15" customHeight="1">
      <c r="B13" s="297"/>
      <c r="C13" s="298"/>
      <c r="D13" s="299" t="s">
        <v>417</v>
      </c>
      <c r="E13" s="296"/>
      <c r="F13" s="296"/>
      <c r="G13" s="296"/>
      <c r="H13" s="296"/>
      <c r="I13" s="296"/>
      <c r="J13" s="296"/>
      <c r="K13" s="294"/>
    </row>
    <row r="14" s="1" customFormat="1" ht="12.75" customHeight="1">
      <c r="B14" s="297"/>
      <c r="C14" s="298"/>
      <c r="D14" s="298"/>
      <c r="E14" s="298"/>
      <c r="F14" s="298"/>
      <c r="G14" s="298"/>
      <c r="H14" s="298"/>
      <c r="I14" s="298"/>
      <c r="J14" s="298"/>
      <c r="K14" s="294"/>
    </row>
    <row r="15" s="1" customFormat="1" ht="15" customHeight="1">
      <c r="B15" s="297"/>
      <c r="C15" s="298"/>
      <c r="D15" s="296" t="s">
        <v>418</v>
      </c>
      <c r="E15" s="296"/>
      <c r="F15" s="296"/>
      <c r="G15" s="296"/>
      <c r="H15" s="296"/>
      <c r="I15" s="296"/>
      <c r="J15" s="296"/>
      <c r="K15" s="294"/>
    </row>
    <row r="16" s="1" customFormat="1" ht="15" customHeight="1">
      <c r="B16" s="297"/>
      <c r="C16" s="298"/>
      <c r="D16" s="296" t="s">
        <v>419</v>
      </c>
      <c r="E16" s="296"/>
      <c r="F16" s="296"/>
      <c r="G16" s="296"/>
      <c r="H16" s="296"/>
      <c r="I16" s="296"/>
      <c r="J16" s="296"/>
      <c r="K16" s="294"/>
    </row>
    <row r="17" s="1" customFormat="1" ht="15" customHeight="1">
      <c r="B17" s="297"/>
      <c r="C17" s="298"/>
      <c r="D17" s="296" t="s">
        <v>420</v>
      </c>
      <c r="E17" s="296"/>
      <c r="F17" s="296"/>
      <c r="G17" s="296"/>
      <c r="H17" s="296"/>
      <c r="I17" s="296"/>
      <c r="J17" s="296"/>
      <c r="K17" s="294"/>
    </row>
    <row r="18" s="1" customFormat="1" ht="15" customHeight="1">
      <c r="B18" s="297"/>
      <c r="C18" s="298"/>
      <c r="D18" s="298"/>
      <c r="E18" s="300" t="s">
        <v>87</v>
      </c>
      <c r="F18" s="296" t="s">
        <v>421</v>
      </c>
      <c r="G18" s="296"/>
      <c r="H18" s="296"/>
      <c r="I18" s="296"/>
      <c r="J18" s="296"/>
      <c r="K18" s="294"/>
    </row>
    <row r="19" s="1" customFormat="1" ht="15" customHeight="1">
      <c r="B19" s="297"/>
      <c r="C19" s="298"/>
      <c r="D19" s="298"/>
      <c r="E19" s="300" t="s">
        <v>422</v>
      </c>
      <c r="F19" s="296" t="s">
        <v>423</v>
      </c>
      <c r="G19" s="296"/>
      <c r="H19" s="296"/>
      <c r="I19" s="296"/>
      <c r="J19" s="296"/>
      <c r="K19" s="294"/>
    </row>
    <row r="20" s="1" customFormat="1" ht="15" customHeight="1">
      <c r="B20" s="297"/>
      <c r="C20" s="298"/>
      <c r="D20" s="298"/>
      <c r="E20" s="300" t="s">
        <v>424</v>
      </c>
      <c r="F20" s="296" t="s">
        <v>425</v>
      </c>
      <c r="G20" s="296"/>
      <c r="H20" s="296"/>
      <c r="I20" s="296"/>
      <c r="J20" s="296"/>
      <c r="K20" s="294"/>
    </row>
    <row r="21" s="1" customFormat="1" ht="15" customHeight="1">
      <c r="B21" s="297"/>
      <c r="C21" s="298"/>
      <c r="D21" s="298"/>
      <c r="E21" s="300" t="s">
        <v>426</v>
      </c>
      <c r="F21" s="296" t="s">
        <v>427</v>
      </c>
      <c r="G21" s="296"/>
      <c r="H21" s="296"/>
      <c r="I21" s="296"/>
      <c r="J21" s="296"/>
      <c r="K21" s="294"/>
    </row>
    <row r="22" s="1" customFormat="1" ht="15" customHeight="1">
      <c r="B22" s="297"/>
      <c r="C22" s="298"/>
      <c r="D22" s="298"/>
      <c r="E22" s="300" t="s">
        <v>428</v>
      </c>
      <c r="F22" s="296" t="s">
        <v>429</v>
      </c>
      <c r="G22" s="296"/>
      <c r="H22" s="296"/>
      <c r="I22" s="296"/>
      <c r="J22" s="296"/>
      <c r="K22" s="294"/>
    </row>
    <row r="23" s="1" customFormat="1" ht="15" customHeight="1">
      <c r="B23" s="297"/>
      <c r="C23" s="298"/>
      <c r="D23" s="298"/>
      <c r="E23" s="300" t="s">
        <v>430</v>
      </c>
      <c r="F23" s="296" t="s">
        <v>431</v>
      </c>
      <c r="G23" s="296"/>
      <c r="H23" s="296"/>
      <c r="I23" s="296"/>
      <c r="J23" s="296"/>
      <c r="K23" s="294"/>
    </row>
    <row r="24" s="1" customFormat="1" ht="12.75" customHeight="1">
      <c r="B24" s="297"/>
      <c r="C24" s="298"/>
      <c r="D24" s="298"/>
      <c r="E24" s="298"/>
      <c r="F24" s="298"/>
      <c r="G24" s="298"/>
      <c r="H24" s="298"/>
      <c r="I24" s="298"/>
      <c r="J24" s="298"/>
      <c r="K24" s="294"/>
    </row>
    <row r="25" s="1" customFormat="1" ht="15" customHeight="1">
      <c r="B25" s="297"/>
      <c r="C25" s="296" t="s">
        <v>432</v>
      </c>
      <c r="D25" s="296"/>
      <c r="E25" s="296"/>
      <c r="F25" s="296"/>
      <c r="G25" s="296"/>
      <c r="H25" s="296"/>
      <c r="I25" s="296"/>
      <c r="J25" s="296"/>
      <c r="K25" s="294"/>
    </row>
    <row r="26" s="1" customFormat="1" ht="15" customHeight="1">
      <c r="B26" s="297"/>
      <c r="C26" s="296" t="s">
        <v>433</v>
      </c>
      <c r="D26" s="296"/>
      <c r="E26" s="296"/>
      <c r="F26" s="296"/>
      <c r="G26" s="296"/>
      <c r="H26" s="296"/>
      <c r="I26" s="296"/>
      <c r="J26" s="296"/>
      <c r="K26" s="294"/>
    </row>
    <row r="27" s="1" customFormat="1" ht="15" customHeight="1">
      <c r="B27" s="297"/>
      <c r="C27" s="296"/>
      <c r="D27" s="296" t="s">
        <v>434</v>
      </c>
      <c r="E27" s="296"/>
      <c r="F27" s="296"/>
      <c r="G27" s="296"/>
      <c r="H27" s="296"/>
      <c r="I27" s="296"/>
      <c r="J27" s="296"/>
      <c r="K27" s="294"/>
    </row>
    <row r="28" s="1" customFormat="1" ht="15" customHeight="1">
      <c r="B28" s="297"/>
      <c r="C28" s="298"/>
      <c r="D28" s="296" t="s">
        <v>435</v>
      </c>
      <c r="E28" s="296"/>
      <c r="F28" s="296"/>
      <c r="G28" s="296"/>
      <c r="H28" s="296"/>
      <c r="I28" s="296"/>
      <c r="J28" s="296"/>
      <c r="K28" s="294"/>
    </row>
    <row r="29" s="1" customFormat="1" ht="12.75" customHeight="1">
      <c r="B29" s="297"/>
      <c r="C29" s="298"/>
      <c r="D29" s="298"/>
      <c r="E29" s="298"/>
      <c r="F29" s="298"/>
      <c r="G29" s="298"/>
      <c r="H29" s="298"/>
      <c r="I29" s="298"/>
      <c r="J29" s="298"/>
      <c r="K29" s="294"/>
    </row>
    <row r="30" s="1" customFormat="1" ht="15" customHeight="1">
      <c r="B30" s="297"/>
      <c r="C30" s="298"/>
      <c r="D30" s="296" t="s">
        <v>436</v>
      </c>
      <c r="E30" s="296"/>
      <c r="F30" s="296"/>
      <c r="G30" s="296"/>
      <c r="H30" s="296"/>
      <c r="I30" s="296"/>
      <c r="J30" s="296"/>
      <c r="K30" s="294"/>
    </row>
    <row r="31" s="1" customFormat="1" ht="15" customHeight="1">
      <c r="B31" s="297"/>
      <c r="C31" s="298"/>
      <c r="D31" s="296" t="s">
        <v>437</v>
      </c>
      <c r="E31" s="296"/>
      <c r="F31" s="296"/>
      <c r="G31" s="296"/>
      <c r="H31" s="296"/>
      <c r="I31" s="296"/>
      <c r="J31" s="296"/>
      <c r="K31" s="294"/>
    </row>
    <row r="32" s="1" customFormat="1" ht="12.75" customHeight="1">
      <c r="B32" s="297"/>
      <c r="C32" s="298"/>
      <c r="D32" s="298"/>
      <c r="E32" s="298"/>
      <c r="F32" s="298"/>
      <c r="G32" s="298"/>
      <c r="H32" s="298"/>
      <c r="I32" s="298"/>
      <c r="J32" s="298"/>
      <c r="K32" s="294"/>
    </row>
    <row r="33" s="1" customFormat="1" ht="15" customHeight="1">
      <c r="B33" s="297"/>
      <c r="C33" s="298"/>
      <c r="D33" s="296" t="s">
        <v>438</v>
      </c>
      <c r="E33" s="296"/>
      <c r="F33" s="296"/>
      <c r="G33" s="296"/>
      <c r="H33" s="296"/>
      <c r="I33" s="296"/>
      <c r="J33" s="296"/>
      <c r="K33" s="294"/>
    </row>
    <row r="34" s="1" customFormat="1" ht="15" customHeight="1">
      <c r="B34" s="297"/>
      <c r="C34" s="298"/>
      <c r="D34" s="296" t="s">
        <v>439</v>
      </c>
      <c r="E34" s="296"/>
      <c r="F34" s="296"/>
      <c r="G34" s="296"/>
      <c r="H34" s="296"/>
      <c r="I34" s="296"/>
      <c r="J34" s="296"/>
      <c r="K34" s="294"/>
    </row>
    <row r="35" s="1" customFormat="1" ht="15" customHeight="1">
      <c r="B35" s="297"/>
      <c r="C35" s="298"/>
      <c r="D35" s="296" t="s">
        <v>440</v>
      </c>
      <c r="E35" s="296"/>
      <c r="F35" s="296"/>
      <c r="G35" s="296"/>
      <c r="H35" s="296"/>
      <c r="I35" s="296"/>
      <c r="J35" s="296"/>
      <c r="K35" s="294"/>
    </row>
    <row r="36" s="1" customFormat="1" ht="15" customHeight="1">
      <c r="B36" s="297"/>
      <c r="C36" s="298"/>
      <c r="D36" s="296"/>
      <c r="E36" s="299" t="s">
        <v>123</v>
      </c>
      <c r="F36" s="296"/>
      <c r="G36" s="296" t="s">
        <v>441</v>
      </c>
      <c r="H36" s="296"/>
      <c r="I36" s="296"/>
      <c r="J36" s="296"/>
      <c r="K36" s="294"/>
    </row>
    <row r="37" s="1" customFormat="1" ht="30.75" customHeight="1">
      <c r="B37" s="297"/>
      <c r="C37" s="298"/>
      <c r="D37" s="296"/>
      <c r="E37" s="299" t="s">
        <v>442</v>
      </c>
      <c r="F37" s="296"/>
      <c r="G37" s="296" t="s">
        <v>443</v>
      </c>
      <c r="H37" s="296"/>
      <c r="I37" s="296"/>
      <c r="J37" s="296"/>
      <c r="K37" s="294"/>
    </row>
    <row r="38" s="1" customFormat="1" ht="15" customHeight="1">
      <c r="B38" s="297"/>
      <c r="C38" s="298"/>
      <c r="D38" s="296"/>
      <c r="E38" s="299" t="s">
        <v>61</v>
      </c>
      <c r="F38" s="296"/>
      <c r="G38" s="296" t="s">
        <v>444</v>
      </c>
      <c r="H38" s="296"/>
      <c r="I38" s="296"/>
      <c r="J38" s="296"/>
      <c r="K38" s="294"/>
    </row>
    <row r="39" s="1" customFormat="1" ht="15" customHeight="1">
      <c r="B39" s="297"/>
      <c r="C39" s="298"/>
      <c r="D39" s="296"/>
      <c r="E39" s="299" t="s">
        <v>62</v>
      </c>
      <c r="F39" s="296"/>
      <c r="G39" s="296" t="s">
        <v>445</v>
      </c>
      <c r="H39" s="296"/>
      <c r="I39" s="296"/>
      <c r="J39" s="296"/>
      <c r="K39" s="294"/>
    </row>
    <row r="40" s="1" customFormat="1" ht="15" customHeight="1">
      <c r="B40" s="297"/>
      <c r="C40" s="298"/>
      <c r="D40" s="296"/>
      <c r="E40" s="299" t="s">
        <v>124</v>
      </c>
      <c r="F40" s="296"/>
      <c r="G40" s="296" t="s">
        <v>446</v>
      </c>
      <c r="H40" s="296"/>
      <c r="I40" s="296"/>
      <c r="J40" s="296"/>
      <c r="K40" s="294"/>
    </row>
    <row r="41" s="1" customFormat="1" ht="15" customHeight="1">
      <c r="B41" s="297"/>
      <c r="C41" s="298"/>
      <c r="D41" s="296"/>
      <c r="E41" s="299" t="s">
        <v>125</v>
      </c>
      <c r="F41" s="296"/>
      <c r="G41" s="296" t="s">
        <v>447</v>
      </c>
      <c r="H41" s="296"/>
      <c r="I41" s="296"/>
      <c r="J41" s="296"/>
      <c r="K41" s="294"/>
    </row>
    <row r="42" s="1" customFormat="1" ht="15" customHeight="1">
      <c r="B42" s="297"/>
      <c r="C42" s="298"/>
      <c r="D42" s="296"/>
      <c r="E42" s="299" t="s">
        <v>448</v>
      </c>
      <c r="F42" s="296"/>
      <c r="G42" s="296" t="s">
        <v>449</v>
      </c>
      <c r="H42" s="296"/>
      <c r="I42" s="296"/>
      <c r="J42" s="296"/>
      <c r="K42" s="294"/>
    </row>
    <row r="43" s="1" customFormat="1" ht="15" customHeight="1">
      <c r="B43" s="297"/>
      <c r="C43" s="298"/>
      <c r="D43" s="296"/>
      <c r="E43" s="299"/>
      <c r="F43" s="296"/>
      <c r="G43" s="296" t="s">
        <v>450</v>
      </c>
      <c r="H43" s="296"/>
      <c r="I43" s="296"/>
      <c r="J43" s="296"/>
      <c r="K43" s="294"/>
    </row>
    <row r="44" s="1" customFormat="1" ht="15" customHeight="1">
      <c r="B44" s="297"/>
      <c r="C44" s="298"/>
      <c r="D44" s="296"/>
      <c r="E44" s="299" t="s">
        <v>451</v>
      </c>
      <c r="F44" s="296"/>
      <c r="G44" s="296" t="s">
        <v>452</v>
      </c>
      <c r="H44" s="296"/>
      <c r="I44" s="296"/>
      <c r="J44" s="296"/>
      <c r="K44" s="294"/>
    </row>
    <row r="45" s="1" customFormat="1" ht="15" customHeight="1">
      <c r="B45" s="297"/>
      <c r="C45" s="298"/>
      <c r="D45" s="296"/>
      <c r="E45" s="299" t="s">
        <v>127</v>
      </c>
      <c r="F45" s="296"/>
      <c r="G45" s="296" t="s">
        <v>453</v>
      </c>
      <c r="H45" s="296"/>
      <c r="I45" s="296"/>
      <c r="J45" s="296"/>
      <c r="K45" s="294"/>
    </row>
    <row r="46" s="1" customFormat="1" ht="12.75" customHeight="1">
      <c r="B46" s="297"/>
      <c r="C46" s="298"/>
      <c r="D46" s="296"/>
      <c r="E46" s="296"/>
      <c r="F46" s="296"/>
      <c r="G46" s="296"/>
      <c r="H46" s="296"/>
      <c r="I46" s="296"/>
      <c r="J46" s="296"/>
      <c r="K46" s="294"/>
    </row>
    <row r="47" s="1" customFormat="1" ht="15" customHeight="1">
      <c r="B47" s="297"/>
      <c r="C47" s="298"/>
      <c r="D47" s="296" t="s">
        <v>454</v>
      </c>
      <c r="E47" s="296"/>
      <c r="F47" s="296"/>
      <c r="G47" s="296"/>
      <c r="H47" s="296"/>
      <c r="I47" s="296"/>
      <c r="J47" s="296"/>
      <c r="K47" s="294"/>
    </row>
    <row r="48" s="1" customFormat="1" ht="15" customHeight="1">
      <c r="B48" s="297"/>
      <c r="C48" s="298"/>
      <c r="D48" s="298"/>
      <c r="E48" s="296" t="s">
        <v>455</v>
      </c>
      <c r="F48" s="296"/>
      <c r="G48" s="296"/>
      <c r="H48" s="296"/>
      <c r="I48" s="296"/>
      <c r="J48" s="296"/>
      <c r="K48" s="294"/>
    </row>
    <row r="49" s="1" customFormat="1" ht="15" customHeight="1">
      <c r="B49" s="297"/>
      <c r="C49" s="298"/>
      <c r="D49" s="298"/>
      <c r="E49" s="296" t="s">
        <v>456</v>
      </c>
      <c r="F49" s="296"/>
      <c r="G49" s="296"/>
      <c r="H49" s="296"/>
      <c r="I49" s="296"/>
      <c r="J49" s="296"/>
      <c r="K49" s="294"/>
    </row>
    <row r="50" s="1" customFormat="1" ht="15" customHeight="1">
      <c r="B50" s="297"/>
      <c r="C50" s="298"/>
      <c r="D50" s="298"/>
      <c r="E50" s="296" t="s">
        <v>457</v>
      </c>
      <c r="F50" s="296"/>
      <c r="G50" s="296"/>
      <c r="H50" s="296"/>
      <c r="I50" s="296"/>
      <c r="J50" s="296"/>
      <c r="K50" s="294"/>
    </row>
    <row r="51" s="1" customFormat="1" ht="15" customHeight="1">
      <c r="B51" s="297"/>
      <c r="C51" s="298"/>
      <c r="D51" s="296" t="s">
        <v>458</v>
      </c>
      <c r="E51" s="296"/>
      <c r="F51" s="296"/>
      <c r="G51" s="296"/>
      <c r="H51" s="296"/>
      <c r="I51" s="296"/>
      <c r="J51" s="296"/>
      <c r="K51" s="294"/>
    </row>
    <row r="52" s="1" customFormat="1" ht="25.5" customHeight="1">
      <c r="B52" s="292"/>
      <c r="C52" s="293" t="s">
        <v>459</v>
      </c>
      <c r="D52" s="293"/>
      <c r="E52" s="293"/>
      <c r="F52" s="293"/>
      <c r="G52" s="293"/>
      <c r="H52" s="293"/>
      <c r="I52" s="293"/>
      <c r="J52" s="293"/>
      <c r="K52" s="294"/>
    </row>
    <row r="53" s="1" customFormat="1" ht="5.25" customHeight="1">
      <c r="B53" s="292"/>
      <c r="C53" s="295"/>
      <c r="D53" s="295"/>
      <c r="E53" s="295"/>
      <c r="F53" s="295"/>
      <c r="G53" s="295"/>
      <c r="H53" s="295"/>
      <c r="I53" s="295"/>
      <c r="J53" s="295"/>
      <c r="K53" s="294"/>
    </row>
    <row r="54" s="1" customFormat="1" ht="15" customHeight="1">
      <c r="B54" s="292"/>
      <c r="C54" s="296" t="s">
        <v>460</v>
      </c>
      <c r="D54" s="296"/>
      <c r="E54" s="296"/>
      <c r="F54" s="296"/>
      <c r="G54" s="296"/>
      <c r="H54" s="296"/>
      <c r="I54" s="296"/>
      <c r="J54" s="296"/>
      <c r="K54" s="294"/>
    </row>
    <row r="55" s="1" customFormat="1" ht="15" customHeight="1">
      <c r="B55" s="292"/>
      <c r="C55" s="296" t="s">
        <v>461</v>
      </c>
      <c r="D55" s="296"/>
      <c r="E55" s="296"/>
      <c r="F55" s="296"/>
      <c r="G55" s="296"/>
      <c r="H55" s="296"/>
      <c r="I55" s="296"/>
      <c r="J55" s="296"/>
      <c r="K55" s="294"/>
    </row>
    <row r="56" s="1" customFormat="1" ht="12.75" customHeight="1">
      <c r="B56" s="292"/>
      <c r="C56" s="296"/>
      <c r="D56" s="296"/>
      <c r="E56" s="296"/>
      <c r="F56" s="296"/>
      <c r="G56" s="296"/>
      <c r="H56" s="296"/>
      <c r="I56" s="296"/>
      <c r="J56" s="296"/>
      <c r="K56" s="294"/>
    </row>
    <row r="57" s="1" customFormat="1" ht="15" customHeight="1">
      <c r="B57" s="292"/>
      <c r="C57" s="296" t="s">
        <v>462</v>
      </c>
      <c r="D57" s="296"/>
      <c r="E57" s="296"/>
      <c r="F57" s="296"/>
      <c r="G57" s="296"/>
      <c r="H57" s="296"/>
      <c r="I57" s="296"/>
      <c r="J57" s="296"/>
      <c r="K57" s="294"/>
    </row>
    <row r="58" s="1" customFormat="1" ht="15" customHeight="1">
      <c r="B58" s="292"/>
      <c r="C58" s="298"/>
      <c r="D58" s="296" t="s">
        <v>463</v>
      </c>
      <c r="E58" s="296"/>
      <c r="F58" s="296"/>
      <c r="G58" s="296"/>
      <c r="H58" s="296"/>
      <c r="I58" s="296"/>
      <c r="J58" s="296"/>
      <c r="K58" s="294"/>
    </row>
    <row r="59" s="1" customFormat="1" ht="15" customHeight="1">
      <c r="B59" s="292"/>
      <c r="C59" s="298"/>
      <c r="D59" s="296" t="s">
        <v>464</v>
      </c>
      <c r="E59" s="296"/>
      <c r="F59" s="296"/>
      <c r="G59" s="296"/>
      <c r="H59" s="296"/>
      <c r="I59" s="296"/>
      <c r="J59" s="296"/>
      <c r="K59" s="294"/>
    </row>
    <row r="60" s="1" customFormat="1" ht="15" customHeight="1">
      <c r="B60" s="292"/>
      <c r="C60" s="298"/>
      <c r="D60" s="296" t="s">
        <v>465</v>
      </c>
      <c r="E60" s="296"/>
      <c r="F60" s="296"/>
      <c r="G60" s="296"/>
      <c r="H60" s="296"/>
      <c r="I60" s="296"/>
      <c r="J60" s="296"/>
      <c r="K60" s="294"/>
    </row>
    <row r="61" s="1" customFormat="1" ht="15" customHeight="1">
      <c r="B61" s="292"/>
      <c r="C61" s="298"/>
      <c r="D61" s="296" t="s">
        <v>466</v>
      </c>
      <c r="E61" s="296"/>
      <c r="F61" s="296"/>
      <c r="G61" s="296"/>
      <c r="H61" s="296"/>
      <c r="I61" s="296"/>
      <c r="J61" s="296"/>
      <c r="K61" s="294"/>
    </row>
    <row r="62" s="1" customFormat="1" ht="15" customHeight="1">
      <c r="B62" s="292"/>
      <c r="C62" s="298"/>
      <c r="D62" s="301" t="s">
        <v>467</v>
      </c>
      <c r="E62" s="301"/>
      <c r="F62" s="301"/>
      <c r="G62" s="301"/>
      <c r="H62" s="301"/>
      <c r="I62" s="301"/>
      <c r="J62" s="301"/>
      <c r="K62" s="294"/>
    </row>
    <row r="63" s="1" customFormat="1" ht="15" customHeight="1">
      <c r="B63" s="292"/>
      <c r="C63" s="298"/>
      <c r="D63" s="296" t="s">
        <v>468</v>
      </c>
      <c r="E63" s="296"/>
      <c r="F63" s="296"/>
      <c r="G63" s="296"/>
      <c r="H63" s="296"/>
      <c r="I63" s="296"/>
      <c r="J63" s="296"/>
      <c r="K63" s="294"/>
    </row>
    <row r="64" s="1" customFormat="1" ht="12.75" customHeight="1">
      <c r="B64" s="292"/>
      <c r="C64" s="298"/>
      <c r="D64" s="298"/>
      <c r="E64" s="302"/>
      <c r="F64" s="298"/>
      <c r="G64" s="298"/>
      <c r="H64" s="298"/>
      <c r="I64" s="298"/>
      <c r="J64" s="298"/>
      <c r="K64" s="294"/>
    </row>
    <row r="65" s="1" customFormat="1" ht="15" customHeight="1">
      <c r="B65" s="292"/>
      <c r="C65" s="298"/>
      <c r="D65" s="296" t="s">
        <v>469</v>
      </c>
      <c r="E65" s="296"/>
      <c r="F65" s="296"/>
      <c r="G65" s="296"/>
      <c r="H65" s="296"/>
      <c r="I65" s="296"/>
      <c r="J65" s="296"/>
      <c r="K65" s="294"/>
    </row>
    <row r="66" s="1" customFormat="1" ht="15" customHeight="1">
      <c r="B66" s="292"/>
      <c r="C66" s="298"/>
      <c r="D66" s="301" t="s">
        <v>470</v>
      </c>
      <c r="E66" s="301"/>
      <c r="F66" s="301"/>
      <c r="G66" s="301"/>
      <c r="H66" s="301"/>
      <c r="I66" s="301"/>
      <c r="J66" s="301"/>
      <c r="K66" s="294"/>
    </row>
    <row r="67" s="1" customFormat="1" ht="15" customHeight="1">
      <c r="B67" s="292"/>
      <c r="C67" s="298"/>
      <c r="D67" s="296" t="s">
        <v>471</v>
      </c>
      <c r="E67" s="296"/>
      <c r="F67" s="296"/>
      <c r="G67" s="296"/>
      <c r="H67" s="296"/>
      <c r="I67" s="296"/>
      <c r="J67" s="296"/>
      <c r="K67" s="294"/>
    </row>
    <row r="68" s="1" customFormat="1" ht="15" customHeight="1">
      <c r="B68" s="292"/>
      <c r="C68" s="298"/>
      <c r="D68" s="296" t="s">
        <v>472</v>
      </c>
      <c r="E68" s="296"/>
      <c r="F68" s="296"/>
      <c r="G68" s="296"/>
      <c r="H68" s="296"/>
      <c r="I68" s="296"/>
      <c r="J68" s="296"/>
      <c r="K68" s="294"/>
    </row>
    <row r="69" s="1" customFormat="1" ht="15" customHeight="1">
      <c r="B69" s="292"/>
      <c r="C69" s="298"/>
      <c r="D69" s="296" t="s">
        <v>473</v>
      </c>
      <c r="E69" s="296"/>
      <c r="F69" s="296"/>
      <c r="G69" s="296"/>
      <c r="H69" s="296"/>
      <c r="I69" s="296"/>
      <c r="J69" s="296"/>
      <c r="K69" s="294"/>
    </row>
    <row r="70" s="1" customFormat="1" ht="15" customHeight="1">
      <c r="B70" s="292"/>
      <c r="C70" s="298"/>
      <c r="D70" s="296" t="s">
        <v>474</v>
      </c>
      <c r="E70" s="296"/>
      <c r="F70" s="296"/>
      <c r="G70" s="296"/>
      <c r="H70" s="296"/>
      <c r="I70" s="296"/>
      <c r="J70" s="296"/>
      <c r="K70" s="294"/>
    </row>
    <row r="71" s="1" customFormat="1" ht="12.75" customHeight="1">
      <c r="B71" s="303"/>
      <c r="C71" s="304"/>
      <c r="D71" s="304"/>
      <c r="E71" s="304"/>
      <c r="F71" s="304"/>
      <c r="G71" s="304"/>
      <c r="H71" s="304"/>
      <c r="I71" s="304"/>
      <c r="J71" s="304"/>
      <c r="K71" s="305"/>
    </row>
    <row r="72" s="1" customFormat="1" ht="18.75" customHeight="1">
      <c r="B72" s="306"/>
      <c r="C72" s="306"/>
      <c r="D72" s="306"/>
      <c r="E72" s="306"/>
      <c r="F72" s="306"/>
      <c r="G72" s="306"/>
      <c r="H72" s="306"/>
      <c r="I72" s="306"/>
      <c r="J72" s="306"/>
      <c r="K72" s="307"/>
    </row>
    <row r="73" s="1" customFormat="1" ht="18.75" customHeight="1">
      <c r="B73" s="307"/>
      <c r="C73" s="307"/>
      <c r="D73" s="307"/>
      <c r="E73" s="307"/>
      <c r="F73" s="307"/>
      <c r="G73" s="307"/>
      <c r="H73" s="307"/>
      <c r="I73" s="307"/>
      <c r="J73" s="307"/>
      <c r="K73" s="307"/>
    </row>
    <row r="74" s="1" customFormat="1" ht="7.5" customHeight="1">
      <c r="B74" s="308"/>
      <c r="C74" s="309"/>
      <c r="D74" s="309"/>
      <c r="E74" s="309"/>
      <c r="F74" s="309"/>
      <c r="G74" s="309"/>
      <c r="H74" s="309"/>
      <c r="I74" s="309"/>
      <c r="J74" s="309"/>
      <c r="K74" s="310"/>
    </row>
    <row r="75" s="1" customFormat="1" ht="45" customHeight="1">
      <c r="B75" s="311"/>
      <c r="C75" s="312" t="s">
        <v>475</v>
      </c>
      <c r="D75" s="312"/>
      <c r="E75" s="312"/>
      <c r="F75" s="312"/>
      <c r="G75" s="312"/>
      <c r="H75" s="312"/>
      <c r="I75" s="312"/>
      <c r="J75" s="312"/>
      <c r="K75" s="313"/>
    </row>
    <row r="76" s="1" customFormat="1" ht="17.25" customHeight="1">
      <c r="B76" s="311"/>
      <c r="C76" s="314" t="s">
        <v>476</v>
      </c>
      <c r="D76" s="314"/>
      <c r="E76" s="314"/>
      <c r="F76" s="314" t="s">
        <v>477</v>
      </c>
      <c r="G76" s="315"/>
      <c r="H76" s="314" t="s">
        <v>62</v>
      </c>
      <c r="I76" s="314" t="s">
        <v>65</v>
      </c>
      <c r="J76" s="314" t="s">
        <v>478</v>
      </c>
      <c r="K76" s="313"/>
    </row>
    <row r="77" s="1" customFormat="1" ht="17.25" customHeight="1">
      <c r="B77" s="311"/>
      <c r="C77" s="316" t="s">
        <v>479</v>
      </c>
      <c r="D77" s="316"/>
      <c r="E77" s="316"/>
      <c r="F77" s="317" t="s">
        <v>480</v>
      </c>
      <c r="G77" s="318"/>
      <c r="H77" s="316"/>
      <c r="I77" s="316"/>
      <c r="J77" s="316" t="s">
        <v>481</v>
      </c>
      <c r="K77" s="313"/>
    </row>
    <row r="78" s="1" customFormat="1" ht="5.25" customHeight="1">
      <c r="B78" s="311"/>
      <c r="C78" s="319"/>
      <c r="D78" s="319"/>
      <c r="E78" s="319"/>
      <c r="F78" s="319"/>
      <c r="G78" s="320"/>
      <c r="H78" s="319"/>
      <c r="I78" s="319"/>
      <c r="J78" s="319"/>
      <c r="K78" s="313"/>
    </row>
    <row r="79" s="1" customFormat="1" ht="15" customHeight="1">
      <c r="B79" s="311"/>
      <c r="C79" s="299" t="s">
        <v>61</v>
      </c>
      <c r="D79" s="321"/>
      <c r="E79" s="321"/>
      <c r="F79" s="322" t="s">
        <v>482</v>
      </c>
      <c r="G79" s="323"/>
      <c r="H79" s="299" t="s">
        <v>483</v>
      </c>
      <c r="I79" s="299" t="s">
        <v>484</v>
      </c>
      <c r="J79" s="299">
        <v>20</v>
      </c>
      <c r="K79" s="313"/>
    </row>
    <row r="80" s="1" customFormat="1" ht="15" customHeight="1">
      <c r="B80" s="311"/>
      <c r="C80" s="299" t="s">
        <v>485</v>
      </c>
      <c r="D80" s="299"/>
      <c r="E80" s="299"/>
      <c r="F80" s="322" t="s">
        <v>482</v>
      </c>
      <c r="G80" s="323"/>
      <c r="H80" s="299" t="s">
        <v>486</v>
      </c>
      <c r="I80" s="299" t="s">
        <v>484</v>
      </c>
      <c r="J80" s="299">
        <v>120</v>
      </c>
      <c r="K80" s="313"/>
    </row>
    <row r="81" s="1" customFormat="1" ht="15" customHeight="1">
      <c r="B81" s="324"/>
      <c r="C81" s="299" t="s">
        <v>487</v>
      </c>
      <c r="D81" s="299"/>
      <c r="E81" s="299"/>
      <c r="F81" s="322" t="s">
        <v>488</v>
      </c>
      <c r="G81" s="323"/>
      <c r="H81" s="299" t="s">
        <v>489</v>
      </c>
      <c r="I81" s="299" t="s">
        <v>484</v>
      </c>
      <c r="J81" s="299">
        <v>50</v>
      </c>
      <c r="K81" s="313"/>
    </row>
    <row r="82" s="1" customFormat="1" ht="15" customHeight="1">
      <c r="B82" s="324"/>
      <c r="C82" s="299" t="s">
        <v>490</v>
      </c>
      <c r="D82" s="299"/>
      <c r="E82" s="299"/>
      <c r="F82" s="322" t="s">
        <v>482</v>
      </c>
      <c r="G82" s="323"/>
      <c r="H82" s="299" t="s">
        <v>491</v>
      </c>
      <c r="I82" s="299" t="s">
        <v>492</v>
      </c>
      <c r="J82" s="299"/>
      <c r="K82" s="313"/>
    </row>
    <row r="83" s="1" customFormat="1" ht="15" customHeight="1">
      <c r="B83" s="324"/>
      <c r="C83" s="325" t="s">
        <v>493</v>
      </c>
      <c r="D83" s="325"/>
      <c r="E83" s="325"/>
      <c r="F83" s="326" t="s">
        <v>488</v>
      </c>
      <c r="G83" s="325"/>
      <c r="H83" s="325" t="s">
        <v>494</v>
      </c>
      <c r="I83" s="325" t="s">
        <v>484</v>
      </c>
      <c r="J83" s="325">
        <v>15</v>
      </c>
      <c r="K83" s="313"/>
    </row>
    <row r="84" s="1" customFormat="1" ht="15" customHeight="1">
      <c r="B84" s="324"/>
      <c r="C84" s="325" t="s">
        <v>495</v>
      </c>
      <c r="D84" s="325"/>
      <c r="E84" s="325"/>
      <c r="F84" s="326" t="s">
        <v>488</v>
      </c>
      <c r="G84" s="325"/>
      <c r="H84" s="325" t="s">
        <v>496</v>
      </c>
      <c r="I84" s="325" t="s">
        <v>484</v>
      </c>
      <c r="J84" s="325">
        <v>15</v>
      </c>
      <c r="K84" s="313"/>
    </row>
    <row r="85" s="1" customFormat="1" ht="15" customHeight="1">
      <c r="B85" s="324"/>
      <c r="C85" s="325" t="s">
        <v>497</v>
      </c>
      <c r="D85" s="325"/>
      <c r="E85" s="325"/>
      <c r="F85" s="326" t="s">
        <v>488</v>
      </c>
      <c r="G85" s="325"/>
      <c r="H85" s="325" t="s">
        <v>498</v>
      </c>
      <c r="I85" s="325" t="s">
        <v>484</v>
      </c>
      <c r="J85" s="325">
        <v>20</v>
      </c>
      <c r="K85" s="313"/>
    </row>
    <row r="86" s="1" customFormat="1" ht="15" customHeight="1">
      <c r="B86" s="324"/>
      <c r="C86" s="325" t="s">
        <v>499</v>
      </c>
      <c r="D86" s="325"/>
      <c r="E86" s="325"/>
      <c r="F86" s="326" t="s">
        <v>488</v>
      </c>
      <c r="G86" s="325"/>
      <c r="H86" s="325" t="s">
        <v>500</v>
      </c>
      <c r="I86" s="325" t="s">
        <v>484</v>
      </c>
      <c r="J86" s="325">
        <v>20</v>
      </c>
      <c r="K86" s="313"/>
    </row>
    <row r="87" s="1" customFormat="1" ht="15" customHeight="1">
      <c r="B87" s="324"/>
      <c r="C87" s="299" t="s">
        <v>501</v>
      </c>
      <c r="D87" s="299"/>
      <c r="E87" s="299"/>
      <c r="F87" s="322" t="s">
        <v>488</v>
      </c>
      <c r="G87" s="323"/>
      <c r="H87" s="299" t="s">
        <v>502</v>
      </c>
      <c r="I87" s="299" t="s">
        <v>484</v>
      </c>
      <c r="J87" s="299">
        <v>50</v>
      </c>
      <c r="K87" s="313"/>
    </row>
    <row r="88" s="1" customFormat="1" ht="15" customHeight="1">
      <c r="B88" s="324"/>
      <c r="C88" s="299" t="s">
        <v>503</v>
      </c>
      <c r="D88" s="299"/>
      <c r="E88" s="299"/>
      <c r="F88" s="322" t="s">
        <v>488</v>
      </c>
      <c r="G88" s="323"/>
      <c r="H88" s="299" t="s">
        <v>504</v>
      </c>
      <c r="I88" s="299" t="s">
        <v>484</v>
      </c>
      <c r="J88" s="299">
        <v>20</v>
      </c>
      <c r="K88" s="313"/>
    </row>
    <row r="89" s="1" customFormat="1" ht="15" customHeight="1">
      <c r="B89" s="324"/>
      <c r="C89" s="299" t="s">
        <v>505</v>
      </c>
      <c r="D89" s="299"/>
      <c r="E89" s="299"/>
      <c r="F89" s="322" t="s">
        <v>488</v>
      </c>
      <c r="G89" s="323"/>
      <c r="H89" s="299" t="s">
        <v>506</v>
      </c>
      <c r="I89" s="299" t="s">
        <v>484</v>
      </c>
      <c r="J89" s="299">
        <v>20</v>
      </c>
      <c r="K89" s="313"/>
    </row>
    <row r="90" s="1" customFormat="1" ht="15" customHeight="1">
      <c r="B90" s="324"/>
      <c r="C90" s="299" t="s">
        <v>507</v>
      </c>
      <c r="D90" s="299"/>
      <c r="E90" s="299"/>
      <c r="F90" s="322" t="s">
        <v>488</v>
      </c>
      <c r="G90" s="323"/>
      <c r="H90" s="299" t="s">
        <v>508</v>
      </c>
      <c r="I90" s="299" t="s">
        <v>484</v>
      </c>
      <c r="J90" s="299">
        <v>50</v>
      </c>
      <c r="K90" s="313"/>
    </row>
    <row r="91" s="1" customFormat="1" ht="15" customHeight="1">
      <c r="B91" s="324"/>
      <c r="C91" s="299" t="s">
        <v>509</v>
      </c>
      <c r="D91" s="299"/>
      <c r="E91" s="299"/>
      <c r="F91" s="322" t="s">
        <v>488</v>
      </c>
      <c r="G91" s="323"/>
      <c r="H91" s="299" t="s">
        <v>509</v>
      </c>
      <c r="I91" s="299" t="s">
        <v>484</v>
      </c>
      <c r="J91" s="299">
        <v>50</v>
      </c>
      <c r="K91" s="313"/>
    </row>
    <row r="92" s="1" customFormat="1" ht="15" customHeight="1">
      <c r="B92" s="324"/>
      <c r="C92" s="299" t="s">
        <v>510</v>
      </c>
      <c r="D92" s="299"/>
      <c r="E92" s="299"/>
      <c r="F92" s="322" t="s">
        <v>488</v>
      </c>
      <c r="G92" s="323"/>
      <c r="H92" s="299" t="s">
        <v>511</v>
      </c>
      <c r="I92" s="299" t="s">
        <v>484</v>
      </c>
      <c r="J92" s="299">
        <v>255</v>
      </c>
      <c r="K92" s="313"/>
    </row>
    <row r="93" s="1" customFormat="1" ht="15" customHeight="1">
      <c r="B93" s="324"/>
      <c r="C93" s="299" t="s">
        <v>512</v>
      </c>
      <c r="D93" s="299"/>
      <c r="E93" s="299"/>
      <c r="F93" s="322" t="s">
        <v>482</v>
      </c>
      <c r="G93" s="323"/>
      <c r="H93" s="299" t="s">
        <v>513</v>
      </c>
      <c r="I93" s="299" t="s">
        <v>514</v>
      </c>
      <c r="J93" s="299"/>
      <c r="K93" s="313"/>
    </row>
    <row r="94" s="1" customFormat="1" ht="15" customHeight="1">
      <c r="B94" s="324"/>
      <c r="C94" s="299" t="s">
        <v>515</v>
      </c>
      <c r="D94" s="299"/>
      <c r="E94" s="299"/>
      <c r="F94" s="322" t="s">
        <v>482</v>
      </c>
      <c r="G94" s="323"/>
      <c r="H94" s="299" t="s">
        <v>516</v>
      </c>
      <c r="I94" s="299" t="s">
        <v>517</v>
      </c>
      <c r="J94" s="299"/>
      <c r="K94" s="313"/>
    </row>
    <row r="95" s="1" customFormat="1" ht="15" customHeight="1">
      <c r="B95" s="324"/>
      <c r="C95" s="299" t="s">
        <v>518</v>
      </c>
      <c r="D95" s="299"/>
      <c r="E95" s="299"/>
      <c r="F95" s="322" t="s">
        <v>482</v>
      </c>
      <c r="G95" s="323"/>
      <c r="H95" s="299" t="s">
        <v>518</v>
      </c>
      <c r="I95" s="299" t="s">
        <v>517</v>
      </c>
      <c r="J95" s="299"/>
      <c r="K95" s="313"/>
    </row>
    <row r="96" s="1" customFormat="1" ht="15" customHeight="1">
      <c r="B96" s="324"/>
      <c r="C96" s="299" t="s">
        <v>46</v>
      </c>
      <c r="D96" s="299"/>
      <c r="E96" s="299"/>
      <c r="F96" s="322" t="s">
        <v>482</v>
      </c>
      <c r="G96" s="323"/>
      <c r="H96" s="299" t="s">
        <v>519</v>
      </c>
      <c r="I96" s="299" t="s">
        <v>517</v>
      </c>
      <c r="J96" s="299"/>
      <c r="K96" s="313"/>
    </row>
    <row r="97" s="1" customFormat="1" ht="15" customHeight="1">
      <c r="B97" s="324"/>
      <c r="C97" s="299" t="s">
        <v>56</v>
      </c>
      <c r="D97" s="299"/>
      <c r="E97" s="299"/>
      <c r="F97" s="322" t="s">
        <v>482</v>
      </c>
      <c r="G97" s="323"/>
      <c r="H97" s="299" t="s">
        <v>520</v>
      </c>
      <c r="I97" s="299" t="s">
        <v>517</v>
      </c>
      <c r="J97" s="299"/>
      <c r="K97" s="313"/>
    </row>
    <row r="98" s="1" customFormat="1" ht="15" customHeight="1">
      <c r="B98" s="327"/>
      <c r="C98" s="328"/>
      <c r="D98" s="328"/>
      <c r="E98" s="328"/>
      <c r="F98" s="328"/>
      <c r="G98" s="328"/>
      <c r="H98" s="328"/>
      <c r="I98" s="328"/>
      <c r="J98" s="328"/>
      <c r="K98" s="329"/>
    </row>
    <row r="99" s="1" customFormat="1" ht="18.75" customHeight="1">
      <c r="B99" s="330"/>
      <c r="C99" s="331"/>
      <c r="D99" s="331"/>
      <c r="E99" s="331"/>
      <c r="F99" s="331"/>
      <c r="G99" s="331"/>
      <c r="H99" s="331"/>
      <c r="I99" s="331"/>
      <c r="J99" s="331"/>
      <c r="K99" s="330"/>
    </row>
    <row r="100" s="1" customFormat="1" ht="18.75" customHeight="1">
      <c r="B100" s="307"/>
      <c r="C100" s="307"/>
      <c r="D100" s="307"/>
      <c r="E100" s="307"/>
      <c r="F100" s="307"/>
      <c r="G100" s="307"/>
      <c r="H100" s="307"/>
      <c r="I100" s="307"/>
      <c r="J100" s="307"/>
      <c r="K100" s="307"/>
    </row>
    <row r="101" s="1" customFormat="1" ht="7.5" customHeight="1">
      <c r="B101" s="308"/>
      <c r="C101" s="309"/>
      <c r="D101" s="309"/>
      <c r="E101" s="309"/>
      <c r="F101" s="309"/>
      <c r="G101" s="309"/>
      <c r="H101" s="309"/>
      <c r="I101" s="309"/>
      <c r="J101" s="309"/>
      <c r="K101" s="310"/>
    </row>
    <row r="102" s="1" customFormat="1" ht="45" customHeight="1">
      <c r="B102" s="311"/>
      <c r="C102" s="312" t="s">
        <v>521</v>
      </c>
      <c r="D102" s="312"/>
      <c r="E102" s="312"/>
      <c r="F102" s="312"/>
      <c r="G102" s="312"/>
      <c r="H102" s="312"/>
      <c r="I102" s="312"/>
      <c r="J102" s="312"/>
      <c r="K102" s="313"/>
    </row>
    <row r="103" s="1" customFormat="1" ht="17.25" customHeight="1">
      <c r="B103" s="311"/>
      <c r="C103" s="314" t="s">
        <v>476</v>
      </c>
      <c r="D103" s="314"/>
      <c r="E103" s="314"/>
      <c r="F103" s="314" t="s">
        <v>477</v>
      </c>
      <c r="G103" s="315"/>
      <c r="H103" s="314" t="s">
        <v>62</v>
      </c>
      <c r="I103" s="314" t="s">
        <v>65</v>
      </c>
      <c r="J103" s="314" t="s">
        <v>478</v>
      </c>
      <c r="K103" s="313"/>
    </row>
    <row r="104" s="1" customFormat="1" ht="17.25" customHeight="1">
      <c r="B104" s="311"/>
      <c r="C104" s="316" t="s">
        <v>479</v>
      </c>
      <c r="D104" s="316"/>
      <c r="E104" s="316"/>
      <c r="F104" s="317" t="s">
        <v>480</v>
      </c>
      <c r="G104" s="318"/>
      <c r="H104" s="316"/>
      <c r="I104" s="316"/>
      <c r="J104" s="316" t="s">
        <v>481</v>
      </c>
      <c r="K104" s="313"/>
    </row>
    <row r="105" s="1" customFormat="1" ht="5.25" customHeight="1">
      <c r="B105" s="311"/>
      <c r="C105" s="314"/>
      <c r="D105" s="314"/>
      <c r="E105" s="314"/>
      <c r="F105" s="314"/>
      <c r="G105" s="332"/>
      <c r="H105" s="314"/>
      <c r="I105" s="314"/>
      <c r="J105" s="314"/>
      <c r="K105" s="313"/>
    </row>
    <row r="106" s="1" customFormat="1" ht="15" customHeight="1">
      <c r="B106" s="311"/>
      <c r="C106" s="299" t="s">
        <v>61</v>
      </c>
      <c r="D106" s="321"/>
      <c r="E106" s="321"/>
      <c r="F106" s="322" t="s">
        <v>482</v>
      </c>
      <c r="G106" s="299"/>
      <c r="H106" s="299" t="s">
        <v>522</v>
      </c>
      <c r="I106" s="299" t="s">
        <v>484</v>
      </c>
      <c r="J106" s="299">
        <v>20</v>
      </c>
      <c r="K106" s="313"/>
    </row>
    <row r="107" s="1" customFormat="1" ht="15" customHeight="1">
      <c r="B107" s="311"/>
      <c r="C107" s="299" t="s">
        <v>485</v>
      </c>
      <c r="D107" s="299"/>
      <c r="E107" s="299"/>
      <c r="F107" s="322" t="s">
        <v>482</v>
      </c>
      <c r="G107" s="299"/>
      <c r="H107" s="299" t="s">
        <v>522</v>
      </c>
      <c r="I107" s="299" t="s">
        <v>484</v>
      </c>
      <c r="J107" s="299">
        <v>120</v>
      </c>
      <c r="K107" s="313"/>
    </row>
    <row r="108" s="1" customFormat="1" ht="15" customHeight="1">
      <c r="B108" s="324"/>
      <c r="C108" s="299" t="s">
        <v>487</v>
      </c>
      <c r="D108" s="299"/>
      <c r="E108" s="299"/>
      <c r="F108" s="322" t="s">
        <v>488</v>
      </c>
      <c r="G108" s="299"/>
      <c r="H108" s="299" t="s">
        <v>522</v>
      </c>
      <c r="I108" s="299" t="s">
        <v>484</v>
      </c>
      <c r="J108" s="299">
        <v>50</v>
      </c>
      <c r="K108" s="313"/>
    </row>
    <row r="109" s="1" customFormat="1" ht="15" customHeight="1">
      <c r="B109" s="324"/>
      <c r="C109" s="299" t="s">
        <v>490</v>
      </c>
      <c r="D109" s="299"/>
      <c r="E109" s="299"/>
      <c r="F109" s="322" t="s">
        <v>482</v>
      </c>
      <c r="G109" s="299"/>
      <c r="H109" s="299" t="s">
        <v>522</v>
      </c>
      <c r="I109" s="299" t="s">
        <v>492</v>
      </c>
      <c r="J109" s="299"/>
      <c r="K109" s="313"/>
    </row>
    <row r="110" s="1" customFormat="1" ht="15" customHeight="1">
      <c r="B110" s="324"/>
      <c r="C110" s="299" t="s">
        <v>501</v>
      </c>
      <c r="D110" s="299"/>
      <c r="E110" s="299"/>
      <c r="F110" s="322" t="s">
        <v>488</v>
      </c>
      <c r="G110" s="299"/>
      <c r="H110" s="299" t="s">
        <v>522</v>
      </c>
      <c r="I110" s="299" t="s">
        <v>484</v>
      </c>
      <c r="J110" s="299">
        <v>50</v>
      </c>
      <c r="K110" s="313"/>
    </row>
    <row r="111" s="1" customFormat="1" ht="15" customHeight="1">
      <c r="B111" s="324"/>
      <c r="C111" s="299" t="s">
        <v>509</v>
      </c>
      <c r="D111" s="299"/>
      <c r="E111" s="299"/>
      <c r="F111" s="322" t="s">
        <v>488</v>
      </c>
      <c r="G111" s="299"/>
      <c r="H111" s="299" t="s">
        <v>522</v>
      </c>
      <c r="I111" s="299" t="s">
        <v>484</v>
      </c>
      <c r="J111" s="299">
        <v>50</v>
      </c>
      <c r="K111" s="313"/>
    </row>
    <row r="112" s="1" customFormat="1" ht="15" customHeight="1">
      <c r="B112" s="324"/>
      <c r="C112" s="299" t="s">
        <v>507</v>
      </c>
      <c r="D112" s="299"/>
      <c r="E112" s="299"/>
      <c r="F112" s="322" t="s">
        <v>488</v>
      </c>
      <c r="G112" s="299"/>
      <c r="H112" s="299" t="s">
        <v>522</v>
      </c>
      <c r="I112" s="299" t="s">
        <v>484</v>
      </c>
      <c r="J112" s="299">
        <v>50</v>
      </c>
      <c r="K112" s="313"/>
    </row>
    <row r="113" s="1" customFormat="1" ht="15" customHeight="1">
      <c r="B113" s="324"/>
      <c r="C113" s="299" t="s">
        <v>61</v>
      </c>
      <c r="D113" s="299"/>
      <c r="E113" s="299"/>
      <c r="F113" s="322" t="s">
        <v>482</v>
      </c>
      <c r="G113" s="299"/>
      <c r="H113" s="299" t="s">
        <v>523</v>
      </c>
      <c r="I113" s="299" t="s">
        <v>484</v>
      </c>
      <c r="J113" s="299">
        <v>20</v>
      </c>
      <c r="K113" s="313"/>
    </row>
    <row r="114" s="1" customFormat="1" ht="15" customHeight="1">
      <c r="B114" s="324"/>
      <c r="C114" s="299" t="s">
        <v>524</v>
      </c>
      <c r="D114" s="299"/>
      <c r="E114" s="299"/>
      <c r="F114" s="322" t="s">
        <v>482</v>
      </c>
      <c r="G114" s="299"/>
      <c r="H114" s="299" t="s">
        <v>525</v>
      </c>
      <c r="I114" s="299" t="s">
        <v>484</v>
      </c>
      <c r="J114" s="299">
        <v>120</v>
      </c>
      <c r="K114" s="313"/>
    </row>
    <row r="115" s="1" customFormat="1" ht="15" customHeight="1">
      <c r="B115" s="324"/>
      <c r="C115" s="299" t="s">
        <v>46</v>
      </c>
      <c r="D115" s="299"/>
      <c r="E115" s="299"/>
      <c r="F115" s="322" t="s">
        <v>482</v>
      </c>
      <c r="G115" s="299"/>
      <c r="H115" s="299" t="s">
        <v>526</v>
      </c>
      <c r="I115" s="299" t="s">
        <v>517</v>
      </c>
      <c r="J115" s="299"/>
      <c r="K115" s="313"/>
    </row>
    <row r="116" s="1" customFormat="1" ht="15" customHeight="1">
      <c r="B116" s="324"/>
      <c r="C116" s="299" t="s">
        <v>56</v>
      </c>
      <c r="D116" s="299"/>
      <c r="E116" s="299"/>
      <c r="F116" s="322" t="s">
        <v>482</v>
      </c>
      <c r="G116" s="299"/>
      <c r="H116" s="299" t="s">
        <v>527</v>
      </c>
      <c r="I116" s="299" t="s">
        <v>517</v>
      </c>
      <c r="J116" s="299"/>
      <c r="K116" s="313"/>
    </row>
    <row r="117" s="1" customFormat="1" ht="15" customHeight="1">
      <c r="B117" s="324"/>
      <c r="C117" s="299" t="s">
        <v>65</v>
      </c>
      <c r="D117" s="299"/>
      <c r="E117" s="299"/>
      <c r="F117" s="322" t="s">
        <v>482</v>
      </c>
      <c r="G117" s="299"/>
      <c r="H117" s="299" t="s">
        <v>528</v>
      </c>
      <c r="I117" s="299" t="s">
        <v>529</v>
      </c>
      <c r="J117" s="299"/>
      <c r="K117" s="313"/>
    </row>
    <row r="118" s="1" customFormat="1" ht="15" customHeight="1">
      <c r="B118" s="327"/>
      <c r="C118" s="333"/>
      <c r="D118" s="333"/>
      <c r="E118" s="333"/>
      <c r="F118" s="333"/>
      <c r="G118" s="333"/>
      <c r="H118" s="333"/>
      <c r="I118" s="333"/>
      <c r="J118" s="333"/>
      <c r="K118" s="329"/>
    </row>
    <row r="119" s="1" customFormat="1" ht="18.75" customHeight="1">
      <c r="B119" s="334"/>
      <c r="C119" s="335"/>
      <c r="D119" s="335"/>
      <c r="E119" s="335"/>
      <c r="F119" s="336"/>
      <c r="G119" s="335"/>
      <c r="H119" s="335"/>
      <c r="I119" s="335"/>
      <c r="J119" s="335"/>
      <c r="K119" s="334"/>
    </row>
    <row r="120" s="1" customFormat="1" ht="18.75" customHeight="1">
      <c r="B120" s="307"/>
      <c r="C120" s="307"/>
      <c r="D120" s="307"/>
      <c r="E120" s="307"/>
      <c r="F120" s="307"/>
      <c r="G120" s="307"/>
      <c r="H120" s="307"/>
      <c r="I120" s="307"/>
      <c r="J120" s="307"/>
      <c r="K120" s="307"/>
    </row>
    <row r="121" s="1" customFormat="1" ht="7.5" customHeight="1">
      <c r="B121" s="337"/>
      <c r="C121" s="338"/>
      <c r="D121" s="338"/>
      <c r="E121" s="338"/>
      <c r="F121" s="338"/>
      <c r="G121" s="338"/>
      <c r="H121" s="338"/>
      <c r="I121" s="338"/>
      <c r="J121" s="338"/>
      <c r="K121" s="339"/>
    </row>
    <row r="122" s="1" customFormat="1" ht="45" customHeight="1">
      <c r="B122" s="340"/>
      <c r="C122" s="290" t="s">
        <v>530</v>
      </c>
      <c r="D122" s="290"/>
      <c r="E122" s="290"/>
      <c r="F122" s="290"/>
      <c r="G122" s="290"/>
      <c r="H122" s="290"/>
      <c r="I122" s="290"/>
      <c r="J122" s="290"/>
      <c r="K122" s="341"/>
    </row>
    <row r="123" s="1" customFormat="1" ht="17.25" customHeight="1">
      <c r="B123" s="342"/>
      <c r="C123" s="314" t="s">
        <v>476</v>
      </c>
      <c r="D123" s="314"/>
      <c r="E123" s="314"/>
      <c r="F123" s="314" t="s">
        <v>477</v>
      </c>
      <c r="G123" s="315"/>
      <c r="H123" s="314" t="s">
        <v>62</v>
      </c>
      <c r="I123" s="314" t="s">
        <v>65</v>
      </c>
      <c r="J123" s="314" t="s">
        <v>478</v>
      </c>
      <c r="K123" s="343"/>
    </row>
    <row r="124" s="1" customFormat="1" ht="17.25" customHeight="1">
      <c r="B124" s="342"/>
      <c r="C124" s="316" t="s">
        <v>479</v>
      </c>
      <c r="D124" s="316"/>
      <c r="E124" s="316"/>
      <c r="F124" s="317" t="s">
        <v>480</v>
      </c>
      <c r="G124" s="318"/>
      <c r="H124" s="316"/>
      <c r="I124" s="316"/>
      <c r="J124" s="316" t="s">
        <v>481</v>
      </c>
      <c r="K124" s="343"/>
    </row>
    <row r="125" s="1" customFormat="1" ht="5.25" customHeight="1">
      <c r="B125" s="344"/>
      <c r="C125" s="319"/>
      <c r="D125" s="319"/>
      <c r="E125" s="319"/>
      <c r="F125" s="319"/>
      <c r="G125" s="345"/>
      <c r="H125" s="319"/>
      <c r="I125" s="319"/>
      <c r="J125" s="319"/>
      <c r="K125" s="346"/>
    </row>
    <row r="126" s="1" customFormat="1" ht="15" customHeight="1">
      <c r="B126" s="344"/>
      <c r="C126" s="299" t="s">
        <v>485</v>
      </c>
      <c r="D126" s="321"/>
      <c r="E126" s="321"/>
      <c r="F126" s="322" t="s">
        <v>482</v>
      </c>
      <c r="G126" s="299"/>
      <c r="H126" s="299" t="s">
        <v>522</v>
      </c>
      <c r="I126" s="299" t="s">
        <v>484</v>
      </c>
      <c r="J126" s="299">
        <v>120</v>
      </c>
      <c r="K126" s="347"/>
    </row>
    <row r="127" s="1" customFormat="1" ht="15" customHeight="1">
      <c r="B127" s="344"/>
      <c r="C127" s="299" t="s">
        <v>531</v>
      </c>
      <c r="D127" s="299"/>
      <c r="E127" s="299"/>
      <c r="F127" s="322" t="s">
        <v>482</v>
      </c>
      <c r="G127" s="299"/>
      <c r="H127" s="299" t="s">
        <v>532</v>
      </c>
      <c r="I127" s="299" t="s">
        <v>484</v>
      </c>
      <c r="J127" s="299" t="s">
        <v>533</v>
      </c>
      <c r="K127" s="347"/>
    </row>
    <row r="128" s="1" customFormat="1" ht="15" customHeight="1">
      <c r="B128" s="344"/>
      <c r="C128" s="299" t="s">
        <v>430</v>
      </c>
      <c r="D128" s="299"/>
      <c r="E128" s="299"/>
      <c r="F128" s="322" t="s">
        <v>482</v>
      </c>
      <c r="G128" s="299"/>
      <c r="H128" s="299" t="s">
        <v>534</v>
      </c>
      <c r="I128" s="299" t="s">
        <v>484</v>
      </c>
      <c r="J128" s="299" t="s">
        <v>533</v>
      </c>
      <c r="K128" s="347"/>
    </row>
    <row r="129" s="1" customFormat="1" ht="15" customHeight="1">
      <c r="B129" s="344"/>
      <c r="C129" s="299" t="s">
        <v>493</v>
      </c>
      <c r="D129" s="299"/>
      <c r="E129" s="299"/>
      <c r="F129" s="322" t="s">
        <v>488</v>
      </c>
      <c r="G129" s="299"/>
      <c r="H129" s="299" t="s">
        <v>494</v>
      </c>
      <c r="I129" s="299" t="s">
        <v>484</v>
      </c>
      <c r="J129" s="299">
        <v>15</v>
      </c>
      <c r="K129" s="347"/>
    </row>
    <row r="130" s="1" customFormat="1" ht="15" customHeight="1">
      <c r="B130" s="344"/>
      <c r="C130" s="325" t="s">
        <v>495</v>
      </c>
      <c r="D130" s="325"/>
      <c r="E130" s="325"/>
      <c r="F130" s="326" t="s">
        <v>488</v>
      </c>
      <c r="G130" s="325"/>
      <c r="H130" s="325" t="s">
        <v>496</v>
      </c>
      <c r="I130" s="325" t="s">
        <v>484</v>
      </c>
      <c r="J130" s="325">
        <v>15</v>
      </c>
      <c r="K130" s="347"/>
    </row>
    <row r="131" s="1" customFormat="1" ht="15" customHeight="1">
      <c r="B131" s="344"/>
      <c r="C131" s="325" t="s">
        <v>497</v>
      </c>
      <c r="D131" s="325"/>
      <c r="E131" s="325"/>
      <c r="F131" s="326" t="s">
        <v>488</v>
      </c>
      <c r="G131" s="325"/>
      <c r="H131" s="325" t="s">
        <v>498</v>
      </c>
      <c r="I131" s="325" t="s">
        <v>484</v>
      </c>
      <c r="J131" s="325">
        <v>20</v>
      </c>
      <c r="K131" s="347"/>
    </row>
    <row r="132" s="1" customFormat="1" ht="15" customHeight="1">
      <c r="B132" s="344"/>
      <c r="C132" s="325" t="s">
        <v>499</v>
      </c>
      <c r="D132" s="325"/>
      <c r="E132" s="325"/>
      <c r="F132" s="326" t="s">
        <v>488</v>
      </c>
      <c r="G132" s="325"/>
      <c r="H132" s="325" t="s">
        <v>500</v>
      </c>
      <c r="I132" s="325" t="s">
        <v>484</v>
      </c>
      <c r="J132" s="325">
        <v>20</v>
      </c>
      <c r="K132" s="347"/>
    </row>
    <row r="133" s="1" customFormat="1" ht="15" customHeight="1">
      <c r="B133" s="344"/>
      <c r="C133" s="299" t="s">
        <v>487</v>
      </c>
      <c r="D133" s="299"/>
      <c r="E133" s="299"/>
      <c r="F133" s="322" t="s">
        <v>488</v>
      </c>
      <c r="G133" s="299"/>
      <c r="H133" s="299" t="s">
        <v>522</v>
      </c>
      <c r="I133" s="299" t="s">
        <v>484</v>
      </c>
      <c r="J133" s="299">
        <v>50</v>
      </c>
      <c r="K133" s="347"/>
    </row>
    <row r="134" s="1" customFormat="1" ht="15" customHeight="1">
      <c r="B134" s="344"/>
      <c r="C134" s="299" t="s">
        <v>501</v>
      </c>
      <c r="D134" s="299"/>
      <c r="E134" s="299"/>
      <c r="F134" s="322" t="s">
        <v>488</v>
      </c>
      <c r="G134" s="299"/>
      <c r="H134" s="299" t="s">
        <v>522</v>
      </c>
      <c r="I134" s="299" t="s">
        <v>484</v>
      </c>
      <c r="J134" s="299">
        <v>50</v>
      </c>
      <c r="K134" s="347"/>
    </row>
    <row r="135" s="1" customFormat="1" ht="15" customHeight="1">
      <c r="B135" s="344"/>
      <c r="C135" s="299" t="s">
        <v>507</v>
      </c>
      <c r="D135" s="299"/>
      <c r="E135" s="299"/>
      <c r="F135" s="322" t="s">
        <v>488</v>
      </c>
      <c r="G135" s="299"/>
      <c r="H135" s="299" t="s">
        <v>522</v>
      </c>
      <c r="I135" s="299" t="s">
        <v>484</v>
      </c>
      <c r="J135" s="299">
        <v>50</v>
      </c>
      <c r="K135" s="347"/>
    </row>
    <row r="136" s="1" customFormat="1" ht="15" customHeight="1">
      <c r="B136" s="344"/>
      <c r="C136" s="299" t="s">
        <v>509</v>
      </c>
      <c r="D136" s="299"/>
      <c r="E136" s="299"/>
      <c r="F136" s="322" t="s">
        <v>488</v>
      </c>
      <c r="G136" s="299"/>
      <c r="H136" s="299" t="s">
        <v>522</v>
      </c>
      <c r="I136" s="299" t="s">
        <v>484</v>
      </c>
      <c r="J136" s="299">
        <v>50</v>
      </c>
      <c r="K136" s="347"/>
    </row>
    <row r="137" s="1" customFormat="1" ht="15" customHeight="1">
      <c r="B137" s="344"/>
      <c r="C137" s="299" t="s">
        <v>510</v>
      </c>
      <c r="D137" s="299"/>
      <c r="E137" s="299"/>
      <c r="F137" s="322" t="s">
        <v>488</v>
      </c>
      <c r="G137" s="299"/>
      <c r="H137" s="299" t="s">
        <v>535</v>
      </c>
      <c r="I137" s="299" t="s">
        <v>484</v>
      </c>
      <c r="J137" s="299">
        <v>255</v>
      </c>
      <c r="K137" s="347"/>
    </row>
    <row r="138" s="1" customFormat="1" ht="15" customHeight="1">
      <c r="B138" s="344"/>
      <c r="C138" s="299" t="s">
        <v>512</v>
      </c>
      <c r="D138" s="299"/>
      <c r="E138" s="299"/>
      <c r="F138" s="322" t="s">
        <v>482</v>
      </c>
      <c r="G138" s="299"/>
      <c r="H138" s="299" t="s">
        <v>536</v>
      </c>
      <c r="I138" s="299" t="s">
        <v>514</v>
      </c>
      <c r="J138" s="299"/>
      <c r="K138" s="347"/>
    </row>
    <row r="139" s="1" customFormat="1" ht="15" customHeight="1">
      <c r="B139" s="344"/>
      <c r="C139" s="299" t="s">
        <v>515</v>
      </c>
      <c r="D139" s="299"/>
      <c r="E139" s="299"/>
      <c r="F139" s="322" t="s">
        <v>482</v>
      </c>
      <c r="G139" s="299"/>
      <c r="H139" s="299" t="s">
        <v>537</v>
      </c>
      <c r="I139" s="299" t="s">
        <v>517</v>
      </c>
      <c r="J139" s="299"/>
      <c r="K139" s="347"/>
    </row>
    <row r="140" s="1" customFormat="1" ht="15" customHeight="1">
      <c r="B140" s="344"/>
      <c r="C140" s="299" t="s">
        <v>518</v>
      </c>
      <c r="D140" s="299"/>
      <c r="E140" s="299"/>
      <c r="F140" s="322" t="s">
        <v>482</v>
      </c>
      <c r="G140" s="299"/>
      <c r="H140" s="299" t="s">
        <v>518</v>
      </c>
      <c r="I140" s="299" t="s">
        <v>517</v>
      </c>
      <c r="J140" s="299"/>
      <c r="K140" s="347"/>
    </row>
    <row r="141" s="1" customFormat="1" ht="15" customHeight="1">
      <c r="B141" s="344"/>
      <c r="C141" s="299" t="s">
        <v>46</v>
      </c>
      <c r="D141" s="299"/>
      <c r="E141" s="299"/>
      <c r="F141" s="322" t="s">
        <v>482</v>
      </c>
      <c r="G141" s="299"/>
      <c r="H141" s="299" t="s">
        <v>538</v>
      </c>
      <c r="I141" s="299" t="s">
        <v>517</v>
      </c>
      <c r="J141" s="299"/>
      <c r="K141" s="347"/>
    </row>
    <row r="142" s="1" customFormat="1" ht="15" customHeight="1">
      <c r="B142" s="344"/>
      <c r="C142" s="299" t="s">
        <v>539</v>
      </c>
      <c r="D142" s="299"/>
      <c r="E142" s="299"/>
      <c r="F142" s="322" t="s">
        <v>482</v>
      </c>
      <c r="G142" s="299"/>
      <c r="H142" s="299" t="s">
        <v>540</v>
      </c>
      <c r="I142" s="299" t="s">
        <v>517</v>
      </c>
      <c r="J142" s="299"/>
      <c r="K142" s="347"/>
    </row>
    <row r="143" s="1" customFormat="1" ht="15" customHeight="1">
      <c r="B143" s="348"/>
      <c r="C143" s="349"/>
      <c r="D143" s="349"/>
      <c r="E143" s="349"/>
      <c r="F143" s="349"/>
      <c r="G143" s="349"/>
      <c r="H143" s="349"/>
      <c r="I143" s="349"/>
      <c r="J143" s="349"/>
      <c r="K143" s="350"/>
    </row>
    <row r="144" s="1" customFormat="1" ht="18.75" customHeight="1">
      <c r="B144" s="335"/>
      <c r="C144" s="335"/>
      <c r="D144" s="335"/>
      <c r="E144" s="335"/>
      <c r="F144" s="336"/>
      <c r="G144" s="335"/>
      <c r="H144" s="335"/>
      <c r="I144" s="335"/>
      <c r="J144" s="335"/>
      <c r="K144" s="335"/>
    </row>
    <row r="145" s="1" customFormat="1" ht="18.75" customHeight="1">
      <c r="B145" s="307"/>
      <c r="C145" s="307"/>
      <c r="D145" s="307"/>
      <c r="E145" s="307"/>
      <c r="F145" s="307"/>
      <c r="G145" s="307"/>
      <c r="H145" s="307"/>
      <c r="I145" s="307"/>
      <c r="J145" s="307"/>
      <c r="K145" s="307"/>
    </row>
    <row r="146" s="1" customFormat="1" ht="7.5" customHeight="1">
      <c r="B146" s="308"/>
      <c r="C146" s="309"/>
      <c r="D146" s="309"/>
      <c r="E146" s="309"/>
      <c r="F146" s="309"/>
      <c r="G146" s="309"/>
      <c r="H146" s="309"/>
      <c r="I146" s="309"/>
      <c r="J146" s="309"/>
      <c r="K146" s="310"/>
    </row>
    <row r="147" s="1" customFormat="1" ht="45" customHeight="1">
      <c r="B147" s="311"/>
      <c r="C147" s="312" t="s">
        <v>541</v>
      </c>
      <c r="D147" s="312"/>
      <c r="E147" s="312"/>
      <c r="F147" s="312"/>
      <c r="G147" s="312"/>
      <c r="H147" s="312"/>
      <c r="I147" s="312"/>
      <c r="J147" s="312"/>
      <c r="K147" s="313"/>
    </row>
    <row r="148" s="1" customFormat="1" ht="17.25" customHeight="1">
      <c r="B148" s="311"/>
      <c r="C148" s="314" t="s">
        <v>476</v>
      </c>
      <c r="D148" s="314"/>
      <c r="E148" s="314"/>
      <c r="F148" s="314" t="s">
        <v>477</v>
      </c>
      <c r="G148" s="315"/>
      <c r="H148" s="314" t="s">
        <v>62</v>
      </c>
      <c r="I148" s="314" t="s">
        <v>65</v>
      </c>
      <c r="J148" s="314" t="s">
        <v>478</v>
      </c>
      <c r="K148" s="313"/>
    </row>
    <row r="149" s="1" customFormat="1" ht="17.25" customHeight="1">
      <c r="B149" s="311"/>
      <c r="C149" s="316" t="s">
        <v>479</v>
      </c>
      <c r="D149" s="316"/>
      <c r="E149" s="316"/>
      <c r="F149" s="317" t="s">
        <v>480</v>
      </c>
      <c r="G149" s="318"/>
      <c r="H149" s="316"/>
      <c r="I149" s="316"/>
      <c r="J149" s="316" t="s">
        <v>481</v>
      </c>
      <c r="K149" s="313"/>
    </row>
    <row r="150" s="1" customFormat="1" ht="5.25" customHeight="1">
      <c r="B150" s="324"/>
      <c r="C150" s="319"/>
      <c r="D150" s="319"/>
      <c r="E150" s="319"/>
      <c r="F150" s="319"/>
      <c r="G150" s="320"/>
      <c r="H150" s="319"/>
      <c r="I150" s="319"/>
      <c r="J150" s="319"/>
      <c r="K150" s="347"/>
    </row>
    <row r="151" s="1" customFormat="1" ht="15" customHeight="1">
      <c r="B151" s="324"/>
      <c r="C151" s="351" t="s">
        <v>485</v>
      </c>
      <c r="D151" s="299"/>
      <c r="E151" s="299"/>
      <c r="F151" s="352" t="s">
        <v>482</v>
      </c>
      <c r="G151" s="299"/>
      <c r="H151" s="351" t="s">
        <v>522</v>
      </c>
      <c r="I151" s="351" t="s">
        <v>484</v>
      </c>
      <c r="J151" s="351">
        <v>120</v>
      </c>
      <c r="K151" s="347"/>
    </row>
    <row r="152" s="1" customFormat="1" ht="15" customHeight="1">
      <c r="B152" s="324"/>
      <c r="C152" s="351" t="s">
        <v>531</v>
      </c>
      <c r="D152" s="299"/>
      <c r="E152" s="299"/>
      <c r="F152" s="352" t="s">
        <v>482</v>
      </c>
      <c r="G152" s="299"/>
      <c r="H152" s="351" t="s">
        <v>542</v>
      </c>
      <c r="I152" s="351" t="s">
        <v>484</v>
      </c>
      <c r="J152" s="351" t="s">
        <v>533</v>
      </c>
      <c r="K152" s="347"/>
    </row>
    <row r="153" s="1" customFormat="1" ht="15" customHeight="1">
      <c r="B153" s="324"/>
      <c r="C153" s="351" t="s">
        <v>430</v>
      </c>
      <c r="D153" s="299"/>
      <c r="E153" s="299"/>
      <c r="F153" s="352" t="s">
        <v>482</v>
      </c>
      <c r="G153" s="299"/>
      <c r="H153" s="351" t="s">
        <v>543</v>
      </c>
      <c r="I153" s="351" t="s">
        <v>484</v>
      </c>
      <c r="J153" s="351" t="s">
        <v>533</v>
      </c>
      <c r="K153" s="347"/>
    </row>
    <row r="154" s="1" customFormat="1" ht="15" customHeight="1">
      <c r="B154" s="324"/>
      <c r="C154" s="351" t="s">
        <v>487</v>
      </c>
      <c r="D154" s="299"/>
      <c r="E154" s="299"/>
      <c r="F154" s="352" t="s">
        <v>488</v>
      </c>
      <c r="G154" s="299"/>
      <c r="H154" s="351" t="s">
        <v>522</v>
      </c>
      <c r="I154" s="351" t="s">
        <v>484</v>
      </c>
      <c r="J154" s="351">
        <v>50</v>
      </c>
      <c r="K154" s="347"/>
    </row>
    <row r="155" s="1" customFormat="1" ht="15" customHeight="1">
      <c r="B155" s="324"/>
      <c r="C155" s="351" t="s">
        <v>490</v>
      </c>
      <c r="D155" s="299"/>
      <c r="E155" s="299"/>
      <c r="F155" s="352" t="s">
        <v>482</v>
      </c>
      <c r="G155" s="299"/>
      <c r="H155" s="351" t="s">
        <v>522</v>
      </c>
      <c r="I155" s="351" t="s">
        <v>492</v>
      </c>
      <c r="J155" s="351"/>
      <c r="K155" s="347"/>
    </row>
    <row r="156" s="1" customFormat="1" ht="15" customHeight="1">
      <c r="B156" s="324"/>
      <c r="C156" s="351" t="s">
        <v>501</v>
      </c>
      <c r="D156" s="299"/>
      <c r="E156" s="299"/>
      <c r="F156" s="352" t="s">
        <v>488</v>
      </c>
      <c r="G156" s="299"/>
      <c r="H156" s="351" t="s">
        <v>522</v>
      </c>
      <c r="I156" s="351" t="s">
        <v>484</v>
      </c>
      <c r="J156" s="351">
        <v>50</v>
      </c>
      <c r="K156" s="347"/>
    </row>
    <row r="157" s="1" customFormat="1" ht="15" customHeight="1">
      <c r="B157" s="324"/>
      <c r="C157" s="351" t="s">
        <v>509</v>
      </c>
      <c r="D157" s="299"/>
      <c r="E157" s="299"/>
      <c r="F157" s="352" t="s">
        <v>488</v>
      </c>
      <c r="G157" s="299"/>
      <c r="H157" s="351" t="s">
        <v>522</v>
      </c>
      <c r="I157" s="351" t="s">
        <v>484</v>
      </c>
      <c r="J157" s="351">
        <v>50</v>
      </c>
      <c r="K157" s="347"/>
    </row>
    <row r="158" s="1" customFormat="1" ht="15" customHeight="1">
      <c r="B158" s="324"/>
      <c r="C158" s="351" t="s">
        <v>507</v>
      </c>
      <c r="D158" s="299"/>
      <c r="E158" s="299"/>
      <c r="F158" s="352" t="s">
        <v>488</v>
      </c>
      <c r="G158" s="299"/>
      <c r="H158" s="351" t="s">
        <v>522</v>
      </c>
      <c r="I158" s="351" t="s">
        <v>484</v>
      </c>
      <c r="J158" s="351">
        <v>50</v>
      </c>
      <c r="K158" s="347"/>
    </row>
    <row r="159" s="1" customFormat="1" ht="15" customHeight="1">
      <c r="B159" s="324"/>
      <c r="C159" s="351" t="s">
        <v>111</v>
      </c>
      <c r="D159" s="299"/>
      <c r="E159" s="299"/>
      <c r="F159" s="352" t="s">
        <v>482</v>
      </c>
      <c r="G159" s="299"/>
      <c r="H159" s="351" t="s">
        <v>544</v>
      </c>
      <c r="I159" s="351" t="s">
        <v>484</v>
      </c>
      <c r="J159" s="351" t="s">
        <v>545</v>
      </c>
      <c r="K159" s="347"/>
    </row>
    <row r="160" s="1" customFormat="1" ht="15" customHeight="1">
      <c r="B160" s="324"/>
      <c r="C160" s="351" t="s">
        <v>546</v>
      </c>
      <c r="D160" s="299"/>
      <c r="E160" s="299"/>
      <c r="F160" s="352" t="s">
        <v>482</v>
      </c>
      <c r="G160" s="299"/>
      <c r="H160" s="351" t="s">
        <v>547</v>
      </c>
      <c r="I160" s="351" t="s">
        <v>517</v>
      </c>
      <c r="J160" s="351"/>
      <c r="K160" s="347"/>
    </row>
    <row r="161" s="1" customFormat="1" ht="15" customHeight="1">
      <c r="B161" s="353"/>
      <c r="C161" s="333"/>
      <c r="D161" s="333"/>
      <c r="E161" s="333"/>
      <c r="F161" s="333"/>
      <c r="G161" s="333"/>
      <c r="H161" s="333"/>
      <c r="I161" s="333"/>
      <c r="J161" s="333"/>
      <c r="K161" s="354"/>
    </row>
    <row r="162" s="1" customFormat="1" ht="18.75" customHeight="1">
      <c r="B162" s="335"/>
      <c r="C162" s="345"/>
      <c r="D162" s="345"/>
      <c r="E162" s="345"/>
      <c r="F162" s="355"/>
      <c r="G162" s="345"/>
      <c r="H162" s="345"/>
      <c r="I162" s="345"/>
      <c r="J162" s="345"/>
      <c r="K162" s="335"/>
    </row>
    <row r="163" s="1" customFormat="1" ht="18.75" customHeight="1">
      <c r="B163" s="307"/>
      <c r="C163" s="307"/>
      <c r="D163" s="307"/>
      <c r="E163" s="307"/>
      <c r="F163" s="307"/>
      <c r="G163" s="307"/>
      <c r="H163" s="307"/>
      <c r="I163" s="307"/>
      <c r="J163" s="307"/>
      <c r="K163" s="307"/>
    </row>
    <row r="164" s="1" customFormat="1" ht="7.5" customHeight="1">
      <c r="B164" s="286"/>
      <c r="C164" s="287"/>
      <c r="D164" s="287"/>
      <c r="E164" s="287"/>
      <c r="F164" s="287"/>
      <c r="G164" s="287"/>
      <c r="H164" s="287"/>
      <c r="I164" s="287"/>
      <c r="J164" s="287"/>
      <c r="K164" s="288"/>
    </row>
    <row r="165" s="1" customFormat="1" ht="45" customHeight="1">
      <c r="B165" s="289"/>
      <c r="C165" s="290" t="s">
        <v>548</v>
      </c>
      <c r="D165" s="290"/>
      <c r="E165" s="290"/>
      <c r="F165" s="290"/>
      <c r="G165" s="290"/>
      <c r="H165" s="290"/>
      <c r="I165" s="290"/>
      <c r="J165" s="290"/>
      <c r="K165" s="291"/>
    </row>
    <row r="166" s="1" customFormat="1" ht="17.25" customHeight="1">
      <c r="B166" s="289"/>
      <c r="C166" s="314" t="s">
        <v>476</v>
      </c>
      <c r="D166" s="314"/>
      <c r="E166" s="314"/>
      <c r="F166" s="314" t="s">
        <v>477</v>
      </c>
      <c r="G166" s="356"/>
      <c r="H166" s="357" t="s">
        <v>62</v>
      </c>
      <c r="I166" s="357" t="s">
        <v>65</v>
      </c>
      <c r="J166" s="314" t="s">
        <v>478</v>
      </c>
      <c r="K166" s="291"/>
    </row>
    <row r="167" s="1" customFormat="1" ht="17.25" customHeight="1">
      <c r="B167" s="292"/>
      <c r="C167" s="316" t="s">
        <v>479</v>
      </c>
      <c r="D167" s="316"/>
      <c r="E167" s="316"/>
      <c r="F167" s="317" t="s">
        <v>480</v>
      </c>
      <c r="G167" s="358"/>
      <c r="H167" s="359"/>
      <c r="I167" s="359"/>
      <c r="J167" s="316" t="s">
        <v>481</v>
      </c>
      <c r="K167" s="294"/>
    </row>
    <row r="168" s="1" customFormat="1" ht="5.25" customHeight="1">
      <c r="B168" s="324"/>
      <c r="C168" s="319"/>
      <c r="D168" s="319"/>
      <c r="E168" s="319"/>
      <c r="F168" s="319"/>
      <c r="G168" s="320"/>
      <c r="H168" s="319"/>
      <c r="I168" s="319"/>
      <c r="J168" s="319"/>
      <c r="K168" s="347"/>
    </row>
    <row r="169" s="1" customFormat="1" ht="15" customHeight="1">
      <c r="B169" s="324"/>
      <c r="C169" s="299" t="s">
        <v>485</v>
      </c>
      <c r="D169" s="299"/>
      <c r="E169" s="299"/>
      <c r="F169" s="322" t="s">
        <v>482</v>
      </c>
      <c r="G169" s="299"/>
      <c r="H169" s="299" t="s">
        <v>522</v>
      </c>
      <c r="I169" s="299" t="s">
        <v>484</v>
      </c>
      <c r="J169" s="299">
        <v>120</v>
      </c>
      <c r="K169" s="347"/>
    </row>
    <row r="170" s="1" customFormat="1" ht="15" customHeight="1">
      <c r="B170" s="324"/>
      <c r="C170" s="299" t="s">
        <v>531</v>
      </c>
      <c r="D170" s="299"/>
      <c r="E170" s="299"/>
      <c r="F170" s="322" t="s">
        <v>482</v>
      </c>
      <c r="G170" s="299"/>
      <c r="H170" s="299" t="s">
        <v>532</v>
      </c>
      <c r="I170" s="299" t="s">
        <v>484</v>
      </c>
      <c r="J170" s="299" t="s">
        <v>533</v>
      </c>
      <c r="K170" s="347"/>
    </row>
    <row r="171" s="1" customFormat="1" ht="15" customHeight="1">
      <c r="B171" s="324"/>
      <c r="C171" s="299" t="s">
        <v>430</v>
      </c>
      <c r="D171" s="299"/>
      <c r="E171" s="299"/>
      <c r="F171" s="322" t="s">
        <v>482</v>
      </c>
      <c r="G171" s="299"/>
      <c r="H171" s="299" t="s">
        <v>549</v>
      </c>
      <c r="I171" s="299" t="s">
        <v>484</v>
      </c>
      <c r="J171" s="299" t="s">
        <v>533</v>
      </c>
      <c r="K171" s="347"/>
    </row>
    <row r="172" s="1" customFormat="1" ht="15" customHeight="1">
      <c r="B172" s="324"/>
      <c r="C172" s="299" t="s">
        <v>487</v>
      </c>
      <c r="D172" s="299"/>
      <c r="E172" s="299"/>
      <c r="F172" s="322" t="s">
        <v>488</v>
      </c>
      <c r="G172" s="299"/>
      <c r="H172" s="299" t="s">
        <v>549</v>
      </c>
      <c r="I172" s="299" t="s">
        <v>484</v>
      </c>
      <c r="J172" s="299">
        <v>50</v>
      </c>
      <c r="K172" s="347"/>
    </row>
    <row r="173" s="1" customFormat="1" ht="15" customHeight="1">
      <c r="B173" s="324"/>
      <c r="C173" s="299" t="s">
        <v>490</v>
      </c>
      <c r="D173" s="299"/>
      <c r="E173" s="299"/>
      <c r="F173" s="322" t="s">
        <v>482</v>
      </c>
      <c r="G173" s="299"/>
      <c r="H173" s="299" t="s">
        <v>549</v>
      </c>
      <c r="I173" s="299" t="s">
        <v>492</v>
      </c>
      <c r="J173" s="299"/>
      <c r="K173" s="347"/>
    </row>
    <row r="174" s="1" customFormat="1" ht="15" customHeight="1">
      <c r="B174" s="324"/>
      <c r="C174" s="299" t="s">
        <v>501</v>
      </c>
      <c r="D174" s="299"/>
      <c r="E174" s="299"/>
      <c r="F174" s="322" t="s">
        <v>488</v>
      </c>
      <c r="G174" s="299"/>
      <c r="H174" s="299" t="s">
        <v>549</v>
      </c>
      <c r="I174" s="299" t="s">
        <v>484</v>
      </c>
      <c r="J174" s="299">
        <v>50</v>
      </c>
      <c r="K174" s="347"/>
    </row>
    <row r="175" s="1" customFormat="1" ht="15" customHeight="1">
      <c r="B175" s="324"/>
      <c r="C175" s="299" t="s">
        <v>509</v>
      </c>
      <c r="D175" s="299"/>
      <c r="E175" s="299"/>
      <c r="F175" s="322" t="s">
        <v>488</v>
      </c>
      <c r="G175" s="299"/>
      <c r="H175" s="299" t="s">
        <v>549</v>
      </c>
      <c r="I175" s="299" t="s">
        <v>484</v>
      </c>
      <c r="J175" s="299">
        <v>50</v>
      </c>
      <c r="K175" s="347"/>
    </row>
    <row r="176" s="1" customFormat="1" ht="15" customHeight="1">
      <c r="B176" s="324"/>
      <c r="C176" s="299" t="s">
        <v>507</v>
      </c>
      <c r="D176" s="299"/>
      <c r="E176" s="299"/>
      <c r="F176" s="322" t="s">
        <v>488</v>
      </c>
      <c r="G176" s="299"/>
      <c r="H176" s="299" t="s">
        <v>549</v>
      </c>
      <c r="I176" s="299" t="s">
        <v>484</v>
      </c>
      <c r="J176" s="299">
        <v>50</v>
      </c>
      <c r="K176" s="347"/>
    </row>
    <row r="177" s="1" customFormat="1" ht="15" customHeight="1">
      <c r="B177" s="324"/>
      <c r="C177" s="299" t="s">
        <v>123</v>
      </c>
      <c r="D177" s="299"/>
      <c r="E177" s="299"/>
      <c r="F177" s="322" t="s">
        <v>482</v>
      </c>
      <c r="G177" s="299"/>
      <c r="H177" s="299" t="s">
        <v>550</v>
      </c>
      <c r="I177" s="299" t="s">
        <v>551</v>
      </c>
      <c r="J177" s="299"/>
      <c r="K177" s="347"/>
    </row>
    <row r="178" s="1" customFormat="1" ht="15" customHeight="1">
      <c r="B178" s="324"/>
      <c r="C178" s="299" t="s">
        <v>65</v>
      </c>
      <c r="D178" s="299"/>
      <c r="E178" s="299"/>
      <c r="F178" s="322" t="s">
        <v>482</v>
      </c>
      <c r="G178" s="299"/>
      <c r="H178" s="299" t="s">
        <v>552</v>
      </c>
      <c r="I178" s="299" t="s">
        <v>553</v>
      </c>
      <c r="J178" s="299">
        <v>1</v>
      </c>
      <c r="K178" s="347"/>
    </row>
    <row r="179" s="1" customFormat="1" ht="15" customHeight="1">
      <c r="B179" s="324"/>
      <c r="C179" s="299" t="s">
        <v>61</v>
      </c>
      <c r="D179" s="299"/>
      <c r="E179" s="299"/>
      <c r="F179" s="322" t="s">
        <v>482</v>
      </c>
      <c r="G179" s="299"/>
      <c r="H179" s="299" t="s">
        <v>554</v>
      </c>
      <c r="I179" s="299" t="s">
        <v>484</v>
      </c>
      <c r="J179" s="299">
        <v>20</v>
      </c>
      <c r="K179" s="347"/>
    </row>
    <row r="180" s="1" customFormat="1" ht="15" customHeight="1">
      <c r="B180" s="324"/>
      <c r="C180" s="299" t="s">
        <v>62</v>
      </c>
      <c r="D180" s="299"/>
      <c r="E180" s="299"/>
      <c r="F180" s="322" t="s">
        <v>482</v>
      </c>
      <c r="G180" s="299"/>
      <c r="H180" s="299" t="s">
        <v>555</v>
      </c>
      <c r="I180" s="299" t="s">
        <v>484</v>
      </c>
      <c r="J180" s="299">
        <v>255</v>
      </c>
      <c r="K180" s="347"/>
    </row>
    <row r="181" s="1" customFormat="1" ht="15" customHeight="1">
      <c r="B181" s="324"/>
      <c r="C181" s="299" t="s">
        <v>124</v>
      </c>
      <c r="D181" s="299"/>
      <c r="E181" s="299"/>
      <c r="F181" s="322" t="s">
        <v>482</v>
      </c>
      <c r="G181" s="299"/>
      <c r="H181" s="299" t="s">
        <v>446</v>
      </c>
      <c r="I181" s="299" t="s">
        <v>484</v>
      </c>
      <c r="J181" s="299">
        <v>10</v>
      </c>
      <c r="K181" s="347"/>
    </row>
    <row r="182" s="1" customFormat="1" ht="15" customHeight="1">
      <c r="B182" s="324"/>
      <c r="C182" s="299" t="s">
        <v>125</v>
      </c>
      <c r="D182" s="299"/>
      <c r="E182" s="299"/>
      <c r="F182" s="322" t="s">
        <v>482</v>
      </c>
      <c r="G182" s="299"/>
      <c r="H182" s="299" t="s">
        <v>556</v>
      </c>
      <c r="I182" s="299" t="s">
        <v>517</v>
      </c>
      <c r="J182" s="299"/>
      <c r="K182" s="347"/>
    </row>
    <row r="183" s="1" customFormat="1" ht="15" customHeight="1">
      <c r="B183" s="324"/>
      <c r="C183" s="299" t="s">
        <v>557</v>
      </c>
      <c r="D183" s="299"/>
      <c r="E183" s="299"/>
      <c r="F183" s="322" t="s">
        <v>482</v>
      </c>
      <c r="G183" s="299"/>
      <c r="H183" s="299" t="s">
        <v>558</v>
      </c>
      <c r="I183" s="299" t="s">
        <v>517</v>
      </c>
      <c r="J183" s="299"/>
      <c r="K183" s="347"/>
    </row>
    <row r="184" s="1" customFormat="1" ht="15" customHeight="1">
      <c r="B184" s="324"/>
      <c r="C184" s="299" t="s">
        <v>546</v>
      </c>
      <c r="D184" s="299"/>
      <c r="E184" s="299"/>
      <c r="F184" s="322" t="s">
        <v>482</v>
      </c>
      <c r="G184" s="299"/>
      <c r="H184" s="299" t="s">
        <v>559</v>
      </c>
      <c r="I184" s="299" t="s">
        <v>517</v>
      </c>
      <c r="J184" s="299"/>
      <c r="K184" s="347"/>
    </row>
    <row r="185" s="1" customFormat="1" ht="15" customHeight="1">
      <c r="B185" s="324"/>
      <c r="C185" s="299" t="s">
        <v>127</v>
      </c>
      <c r="D185" s="299"/>
      <c r="E185" s="299"/>
      <c r="F185" s="322" t="s">
        <v>488</v>
      </c>
      <c r="G185" s="299"/>
      <c r="H185" s="299" t="s">
        <v>560</v>
      </c>
      <c r="I185" s="299" t="s">
        <v>484</v>
      </c>
      <c r="J185" s="299">
        <v>50</v>
      </c>
      <c r="K185" s="347"/>
    </row>
    <row r="186" s="1" customFormat="1" ht="15" customHeight="1">
      <c r="B186" s="324"/>
      <c r="C186" s="299" t="s">
        <v>561</v>
      </c>
      <c r="D186" s="299"/>
      <c r="E186" s="299"/>
      <c r="F186" s="322" t="s">
        <v>488</v>
      </c>
      <c r="G186" s="299"/>
      <c r="H186" s="299" t="s">
        <v>562</v>
      </c>
      <c r="I186" s="299" t="s">
        <v>563</v>
      </c>
      <c r="J186" s="299"/>
      <c r="K186" s="347"/>
    </row>
    <row r="187" s="1" customFormat="1" ht="15" customHeight="1">
      <c r="B187" s="324"/>
      <c r="C187" s="299" t="s">
        <v>564</v>
      </c>
      <c r="D187" s="299"/>
      <c r="E187" s="299"/>
      <c r="F187" s="322" t="s">
        <v>488</v>
      </c>
      <c r="G187" s="299"/>
      <c r="H187" s="299" t="s">
        <v>565</v>
      </c>
      <c r="I187" s="299" t="s">
        <v>563</v>
      </c>
      <c r="J187" s="299"/>
      <c r="K187" s="347"/>
    </row>
    <row r="188" s="1" customFormat="1" ht="15" customHeight="1">
      <c r="B188" s="324"/>
      <c r="C188" s="299" t="s">
        <v>566</v>
      </c>
      <c r="D188" s="299"/>
      <c r="E188" s="299"/>
      <c r="F188" s="322" t="s">
        <v>488</v>
      </c>
      <c r="G188" s="299"/>
      <c r="H188" s="299" t="s">
        <v>567</v>
      </c>
      <c r="I188" s="299" t="s">
        <v>563</v>
      </c>
      <c r="J188" s="299"/>
      <c r="K188" s="347"/>
    </row>
    <row r="189" s="1" customFormat="1" ht="15" customHeight="1">
      <c r="B189" s="324"/>
      <c r="C189" s="360" t="s">
        <v>568</v>
      </c>
      <c r="D189" s="299"/>
      <c r="E189" s="299"/>
      <c r="F189" s="322" t="s">
        <v>488</v>
      </c>
      <c r="G189" s="299"/>
      <c r="H189" s="299" t="s">
        <v>569</v>
      </c>
      <c r="I189" s="299" t="s">
        <v>570</v>
      </c>
      <c r="J189" s="361" t="s">
        <v>571</v>
      </c>
      <c r="K189" s="347"/>
    </row>
    <row r="190" s="17" customFormat="1" ht="15" customHeight="1">
      <c r="B190" s="362"/>
      <c r="C190" s="363" t="s">
        <v>572</v>
      </c>
      <c r="D190" s="364"/>
      <c r="E190" s="364"/>
      <c r="F190" s="365" t="s">
        <v>488</v>
      </c>
      <c r="G190" s="364"/>
      <c r="H190" s="364" t="s">
        <v>573</v>
      </c>
      <c r="I190" s="364" t="s">
        <v>570</v>
      </c>
      <c r="J190" s="366" t="s">
        <v>571</v>
      </c>
      <c r="K190" s="367"/>
    </row>
    <row r="191" s="1" customFormat="1" ht="15" customHeight="1">
      <c r="B191" s="324"/>
      <c r="C191" s="360" t="s">
        <v>50</v>
      </c>
      <c r="D191" s="299"/>
      <c r="E191" s="299"/>
      <c r="F191" s="322" t="s">
        <v>482</v>
      </c>
      <c r="G191" s="299"/>
      <c r="H191" s="296" t="s">
        <v>574</v>
      </c>
      <c r="I191" s="299" t="s">
        <v>575</v>
      </c>
      <c r="J191" s="299"/>
      <c r="K191" s="347"/>
    </row>
    <row r="192" s="1" customFormat="1" ht="15" customHeight="1">
      <c r="B192" s="324"/>
      <c r="C192" s="360" t="s">
        <v>576</v>
      </c>
      <c r="D192" s="299"/>
      <c r="E192" s="299"/>
      <c r="F192" s="322" t="s">
        <v>482</v>
      </c>
      <c r="G192" s="299"/>
      <c r="H192" s="299" t="s">
        <v>577</v>
      </c>
      <c r="I192" s="299" t="s">
        <v>517</v>
      </c>
      <c r="J192" s="299"/>
      <c r="K192" s="347"/>
    </row>
    <row r="193" s="1" customFormat="1" ht="15" customHeight="1">
      <c r="B193" s="324"/>
      <c r="C193" s="360" t="s">
        <v>578</v>
      </c>
      <c r="D193" s="299"/>
      <c r="E193" s="299"/>
      <c r="F193" s="322" t="s">
        <v>482</v>
      </c>
      <c r="G193" s="299"/>
      <c r="H193" s="299" t="s">
        <v>579</v>
      </c>
      <c r="I193" s="299" t="s">
        <v>517</v>
      </c>
      <c r="J193" s="299"/>
      <c r="K193" s="347"/>
    </row>
    <row r="194" s="1" customFormat="1" ht="15" customHeight="1">
      <c r="B194" s="324"/>
      <c r="C194" s="360" t="s">
        <v>580</v>
      </c>
      <c r="D194" s="299"/>
      <c r="E194" s="299"/>
      <c r="F194" s="322" t="s">
        <v>488</v>
      </c>
      <c r="G194" s="299"/>
      <c r="H194" s="299" t="s">
        <v>581</v>
      </c>
      <c r="I194" s="299" t="s">
        <v>517</v>
      </c>
      <c r="J194" s="299"/>
      <c r="K194" s="347"/>
    </row>
    <row r="195" s="1" customFormat="1" ht="15" customHeight="1">
      <c r="B195" s="353"/>
      <c r="C195" s="368"/>
      <c r="D195" s="333"/>
      <c r="E195" s="333"/>
      <c r="F195" s="333"/>
      <c r="G195" s="333"/>
      <c r="H195" s="333"/>
      <c r="I195" s="333"/>
      <c r="J195" s="333"/>
      <c r="K195" s="354"/>
    </row>
    <row r="196" s="1" customFormat="1" ht="18.75" customHeight="1">
      <c r="B196" s="335"/>
      <c r="C196" s="345"/>
      <c r="D196" s="345"/>
      <c r="E196" s="345"/>
      <c r="F196" s="355"/>
      <c r="G196" s="345"/>
      <c r="H196" s="345"/>
      <c r="I196" s="345"/>
      <c r="J196" s="345"/>
      <c r="K196" s="335"/>
    </row>
    <row r="197" s="1" customFormat="1" ht="18.75" customHeight="1">
      <c r="B197" s="335"/>
      <c r="C197" s="345"/>
      <c r="D197" s="345"/>
      <c r="E197" s="345"/>
      <c r="F197" s="355"/>
      <c r="G197" s="345"/>
      <c r="H197" s="345"/>
      <c r="I197" s="345"/>
      <c r="J197" s="345"/>
      <c r="K197" s="335"/>
    </row>
    <row r="198" s="1" customFormat="1" ht="18.75" customHeight="1">
      <c r="B198" s="307"/>
      <c r="C198" s="307"/>
      <c r="D198" s="307"/>
      <c r="E198" s="307"/>
      <c r="F198" s="307"/>
      <c r="G198" s="307"/>
      <c r="H198" s="307"/>
      <c r="I198" s="307"/>
      <c r="J198" s="307"/>
      <c r="K198" s="307"/>
    </row>
    <row r="199" s="1" customFormat="1" ht="13.5">
      <c r="B199" s="286"/>
      <c r="C199" s="287"/>
      <c r="D199" s="287"/>
      <c r="E199" s="287"/>
      <c r="F199" s="287"/>
      <c r="G199" s="287"/>
      <c r="H199" s="287"/>
      <c r="I199" s="287"/>
      <c r="J199" s="287"/>
      <c r="K199" s="288"/>
    </row>
    <row r="200" s="1" customFormat="1" ht="21">
      <c r="B200" s="289"/>
      <c r="C200" s="290" t="s">
        <v>582</v>
      </c>
      <c r="D200" s="290"/>
      <c r="E200" s="290"/>
      <c r="F200" s="290"/>
      <c r="G200" s="290"/>
      <c r="H200" s="290"/>
      <c r="I200" s="290"/>
      <c r="J200" s="290"/>
      <c r="K200" s="291"/>
    </row>
    <row r="201" s="1" customFormat="1" ht="25.5" customHeight="1">
      <c r="B201" s="289"/>
      <c r="C201" s="369" t="s">
        <v>583</v>
      </c>
      <c r="D201" s="369"/>
      <c r="E201" s="369"/>
      <c r="F201" s="369" t="s">
        <v>584</v>
      </c>
      <c r="G201" s="370"/>
      <c r="H201" s="369" t="s">
        <v>585</v>
      </c>
      <c r="I201" s="369"/>
      <c r="J201" s="369"/>
      <c r="K201" s="291"/>
    </row>
    <row r="202" s="1" customFormat="1" ht="5.25" customHeight="1">
      <c r="B202" s="324"/>
      <c r="C202" s="319"/>
      <c r="D202" s="319"/>
      <c r="E202" s="319"/>
      <c r="F202" s="319"/>
      <c r="G202" s="345"/>
      <c r="H202" s="319"/>
      <c r="I202" s="319"/>
      <c r="J202" s="319"/>
      <c r="K202" s="347"/>
    </row>
    <row r="203" s="1" customFormat="1" ht="15" customHeight="1">
      <c r="B203" s="324"/>
      <c r="C203" s="299" t="s">
        <v>575</v>
      </c>
      <c r="D203" s="299"/>
      <c r="E203" s="299"/>
      <c r="F203" s="322" t="s">
        <v>51</v>
      </c>
      <c r="G203" s="299"/>
      <c r="H203" s="299" t="s">
        <v>586</v>
      </c>
      <c r="I203" s="299"/>
      <c r="J203" s="299"/>
      <c r="K203" s="347"/>
    </row>
    <row r="204" s="1" customFormat="1" ht="15" customHeight="1">
      <c r="B204" s="324"/>
      <c r="C204" s="299"/>
      <c r="D204" s="299"/>
      <c r="E204" s="299"/>
      <c r="F204" s="322" t="s">
        <v>52</v>
      </c>
      <c r="G204" s="299"/>
      <c r="H204" s="299" t="s">
        <v>587</v>
      </c>
      <c r="I204" s="299"/>
      <c r="J204" s="299"/>
      <c r="K204" s="347"/>
    </row>
    <row r="205" s="1" customFormat="1" ht="15" customHeight="1">
      <c r="B205" s="324"/>
      <c r="C205" s="299"/>
      <c r="D205" s="299"/>
      <c r="E205" s="299"/>
      <c r="F205" s="322" t="s">
        <v>55</v>
      </c>
      <c r="G205" s="299"/>
      <c r="H205" s="299" t="s">
        <v>588</v>
      </c>
      <c r="I205" s="299"/>
      <c r="J205" s="299"/>
      <c r="K205" s="347"/>
    </row>
    <row r="206" s="1" customFormat="1" ht="15" customHeight="1">
      <c r="B206" s="324"/>
      <c r="C206" s="299"/>
      <c r="D206" s="299"/>
      <c r="E206" s="299"/>
      <c r="F206" s="322" t="s">
        <v>53</v>
      </c>
      <c r="G206" s="299"/>
      <c r="H206" s="299" t="s">
        <v>589</v>
      </c>
      <c r="I206" s="299"/>
      <c r="J206" s="299"/>
      <c r="K206" s="347"/>
    </row>
    <row r="207" s="1" customFormat="1" ht="15" customHeight="1">
      <c r="B207" s="324"/>
      <c r="C207" s="299"/>
      <c r="D207" s="299"/>
      <c r="E207" s="299"/>
      <c r="F207" s="322" t="s">
        <v>54</v>
      </c>
      <c r="G207" s="299"/>
      <c r="H207" s="299" t="s">
        <v>590</v>
      </c>
      <c r="I207" s="299"/>
      <c r="J207" s="299"/>
      <c r="K207" s="347"/>
    </row>
    <row r="208" s="1" customFormat="1" ht="15" customHeight="1">
      <c r="B208" s="324"/>
      <c r="C208" s="299"/>
      <c r="D208" s="299"/>
      <c r="E208" s="299"/>
      <c r="F208" s="322"/>
      <c r="G208" s="299"/>
      <c r="H208" s="299"/>
      <c r="I208" s="299"/>
      <c r="J208" s="299"/>
      <c r="K208" s="347"/>
    </row>
    <row r="209" s="1" customFormat="1" ht="15" customHeight="1">
      <c r="B209" s="324"/>
      <c r="C209" s="299" t="s">
        <v>529</v>
      </c>
      <c r="D209" s="299"/>
      <c r="E209" s="299"/>
      <c r="F209" s="322" t="s">
        <v>87</v>
      </c>
      <c r="G209" s="299"/>
      <c r="H209" s="299" t="s">
        <v>591</v>
      </c>
      <c r="I209" s="299"/>
      <c r="J209" s="299"/>
      <c r="K209" s="347"/>
    </row>
    <row r="210" s="1" customFormat="1" ht="15" customHeight="1">
      <c r="B210" s="324"/>
      <c r="C210" s="299"/>
      <c r="D210" s="299"/>
      <c r="E210" s="299"/>
      <c r="F210" s="322" t="s">
        <v>424</v>
      </c>
      <c r="G210" s="299"/>
      <c r="H210" s="299" t="s">
        <v>425</v>
      </c>
      <c r="I210" s="299"/>
      <c r="J210" s="299"/>
      <c r="K210" s="347"/>
    </row>
    <row r="211" s="1" customFormat="1" ht="15" customHeight="1">
      <c r="B211" s="324"/>
      <c r="C211" s="299"/>
      <c r="D211" s="299"/>
      <c r="E211" s="299"/>
      <c r="F211" s="322" t="s">
        <v>422</v>
      </c>
      <c r="G211" s="299"/>
      <c r="H211" s="299" t="s">
        <v>592</v>
      </c>
      <c r="I211" s="299"/>
      <c r="J211" s="299"/>
      <c r="K211" s="347"/>
    </row>
    <row r="212" s="1" customFormat="1" ht="15" customHeight="1">
      <c r="B212" s="371"/>
      <c r="C212" s="299"/>
      <c r="D212" s="299"/>
      <c r="E212" s="299"/>
      <c r="F212" s="322" t="s">
        <v>426</v>
      </c>
      <c r="G212" s="360"/>
      <c r="H212" s="351" t="s">
        <v>427</v>
      </c>
      <c r="I212" s="351"/>
      <c r="J212" s="351"/>
      <c r="K212" s="372"/>
    </row>
    <row r="213" s="1" customFormat="1" ht="15" customHeight="1">
      <c r="B213" s="371"/>
      <c r="C213" s="299"/>
      <c r="D213" s="299"/>
      <c r="E213" s="299"/>
      <c r="F213" s="322" t="s">
        <v>428</v>
      </c>
      <c r="G213" s="360"/>
      <c r="H213" s="351" t="s">
        <v>593</v>
      </c>
      <c r="I213" s="351"/>
      <c r="J213" s="351"/>
      <c r="K213" s="372"/>
    </row>
    <row r="214" s="1" customFormat="1" ht="15" customHeight="1">
      <c r="B214" s="371"/>
      <c r="C214" s="299"/>
      <c r="D214" s="299"/>
      <c r="E214" s="299"/>
      <c r="F214" s="322"/>
      <c r="G214" s="360"/>
      <c r="H214" s="351"/>
      <c r="I214" s="351"/>
      <c r="J214" s="351"/>
      <c r="K214" s="372"/>
    </row>
    <row r="215" s="1" customFormat="1" ht="15" customHeight="1">
      <c r="B215" s="371"/>
      <c r="C215" s="299" t="s">
        <v>553</v>
      </c>
      <c r="D215" s="299"/>
      <c r="E215" s="299"/>
      <c r="F215" s="322">
        <v>1</v>
      </c>
      <c r="G215" s="360"/>
      <c r="H215" s="351" t="s">
        <v>594</v>
      </c>
      <c r="I215" s="351"/>
      <c r="J215" s="351"/>
      <c r="K215" s="372"/>
    </row>
    <row r="216" s="1" customFormat="1" ht="15" customHeight="1">
      <c r="B216" s="371"/>
      <c r="C216" s="299"/>
      <c r="D216" s="299"/>
      <c r="E216" s="299"/>
      <c r="F216" s="322">
        <v>2</v>
      </c>
      <c r="G216" s="360"/>
      <c r="H216" s="351" t="s">
        <v>595</v>
      </c>
      <c r="I216" s="351"/>
      <c r="J216" s="351"/>
      <c r="K216" s="372"/>
    </row>
    <row r="217" s="1" customFormat="1" ht="15" customHeight="1">
      <c r="B217" s="371"/>
      <c r="C217" s="299"/>
      <c r="D217" s="299"/>
      <c r="E217" s="299"/>
      <c r="F217" s="322">
        <v>3</v>
      </c>
      <c r="G217" s="360"/>
      <c r="H217" s="351" t="s">
        <v>596</v>
      </c>
      <c r="I217" s="351"/>
      <c r="J217" s="351"/>
      <c r="K217" s="372"/>
    </row>
    <row r="218" s="1" customFormat="1" ht="15" customHeight="1">
      <c r="B218" s="371"/>
      <c r="C218" s="299"/>
      <c r="D218" s="299"/>
      <c r="E218" s="299"/>
      <c r="F218" s="322">
        <v>4</v>
      </c>
      <c r="G218" s="360"/>
      <c r="H218" s="351" t="s">
        <v>597</v>
      </c>
      <c r="I218" s="351"/>
      <c r="J218" s="351"/>
      <c r="K218" s="372"/>
    </row>
    <row r="219" s="1" customFormat="1" ht="12.75" customHeight="1">
      <c r="B219" s="373"/>
      <c r="C219" s="374"/>
      <c r="D219" s="374"/>
      <c r="E219" s="374"/>
      <c r="F219" s="374"/>
      <c r="G219" s="374"/>
      <c r="H219" s="374"/>
      <c r="I219" s="374"/>
      <c r="J219" s="374"/>
      <c r="K219" s="37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Komorous Michal</dc:creator>
  <cp:lastModifiedBy>Komorous Michal</cp:lastModifiedBy>
  <dcterms:created xsi:type="dcterms:W3CDTF">2024-03-23T13:14:14Z</dcterms:created>
  <dcterms:modified xsi:type="dcterms:W3CDTF">2024-03-23T13:14:21Z</dcterms:modified>
</cp:coreProperties>
</file>